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3 2025\Ekonomické přehledy\"/>
    </mc:Choice>
  </mc:AlternateContent>
  <bookViews>
    <workbookView xWindow="-30" yWindow="15" windowWidth="14355" windowHeight="12645"/>
  </bookViews>
  <sheets>
    <sheet name="1.Q 2025" sheetId="2" r:id="rId1"/>
  </sheets>
  <definedNames>
    <definedName name="_xlnm.Print_Area" localSheetId="0">'1.Q 2025'!$A$2:$P$47</definedName>
  </definedNames>
  <calcPr calcId="162913" concurrentManualCount="8"/>
</workbook>
</file>

<file path=xl/calcChain.xml><?xml version="1.0" encoding="utf-8"?>
<calcChain xmlns="http://schemas.openxmlformats.org/spreadsheetml/2006/main">
  <c r="K13" i="2" l="1"/>
  <c r="I13" i="2"/>
  <c r="M22" i="2" l="1"/>
  <c r="M21" i="2"/>
  <c r="I9" i="2" l="1"/>
  <c r="G9" i="2"/>
  <c r="G22" i="2" l="1"/>
  <c r="G21" i="2"/>
  <c r="E11" i="2" l="1"/>
  <c r="E7" i="2"/>
  <c r="E12" i="2"/>
  <c r="E13" i="2" l="1"/>
  <c r="E17" i="2"/>
  <c r="E21" i="2" l="1"/>
  <c r="K21" i="2"/>
  <c r="I21" i="2"/>
  <c r="E8" i="2" l="1"/>
  <c r="E9" i="2" l="1"/>
  <c r="E15" i="2" s="1"/>
  <c r="I15" i="2" l="1"/>
  <c r="K22" i="2"/>
  <c r="G13" i="2" l="1"/>
  <c r="G15" i="2" s="1"/>
  <c r="I22" i="2" l="1"/>
  <c r="M19" i="2"/>
  <c r="N38" i="2" l="1"/>
  <c r="M23" i="2" l="1"/>
  <c r="E18" i="2"/>
  <c r="E19" i="2" s="1"/>
  <c r="K9" i="2"/>
  <c r="K15" i="2" s="1"/>
  <c r="E22" i="2" l="1"/>
  <c r="K23" i="2"/>
  <c r="I23" i="2"/>
  <c r="G23" i="2"/>
  <c r="E23" i="2" l="1"/>
  <c r="O9" i="2" l="1"/>
  <c r="O19" i="2"/>
  <c r="O13" i="2"/>
  <c r="M24" i="2"/>
  <c r="K24" i="2"/>
  <c r="G24" i="2"/>
  <c r="I24" i="2"/>
  <c r="O23" i="2" l="1"/>
  <c r="E24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<sst xmlns="http://schemas.openxmlformats.org/spreadsheetml/2006/main" count="51" uniqueCount="26">
  <si>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</si>
  <si>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</si>
  <si>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</si>
  <si>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</si>
  <si>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</si>
  <si>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</si>
  <si>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</si>
  <si>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</si>
  <si>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</si>
  <si>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</si>
  <si>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</si>
  <si>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</si>
  <si>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</si>
  <si>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</si>
  <si>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</si>
  <si>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</si>
  <si>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</si>
  <si>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</si>
  <si>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</si>
  <si>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</si>
  <si>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</si>
  <si>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</si>
  <si>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</si>
  <si>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</si>
  <si>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1993 - 2025</t>
  </si>
  <si>
    <t>STRUKTURA POHLEDÁVEK K 31.3.2025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</si>
</sst>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color theme="1"/>
      <name val="Symbol"/>
      <family val="1"/>
      <charset val="2"/>
    </font>
    <font>
      <sz val="12"/>
      <color theme="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indent="1"/>
    </xf>
    <xf numFmtId="3" fontId="3" fillId="3" borderId="6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indent="1"/>
    </xf>
    <xf numFmtId="3" fontId="3" fillId="3" borderId="8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165" fontId="3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12" xfId="0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6" fontId="3" fillId="0" borderId="0" xfId="0" applyNumberFormat="1" applyFont="1" applyFill="1" applyBorder="1"/>
    <xf numFmtId="10" fontId="3" fillId="0" borderId="0" xfId="0" applyNumberFormat="1" applyFont="1" applyFill="1"/>
    <xf numFmtId="0" fontId="3" fillId="0" borderId="0" xfId="0" applyNumberFormat="1" applyFont="1"/>
    <xf numFmtId="0" fontId="7" fillId="0" borderId="0" xfId="0" applyFont="1" applyAlignment="1">
      <alignment horizontal="right"/>
    </xf>
    <xf numFmtId="167" fontId="4" fillId="0" borderId="0" xfId="0" applyNumberFormat="1" applyFont="1" applyBorder="1"/>
    <xf numFmtId="167" fontId="3" fillId="0" borderId="0" xfId="0" applyNumberFormat="1" applyFont="1" applyBorder="1"/>
    <xf numFmtId="167" fontId="3" fillId="0" borderId="0" xfId="0" applyNumberFormat="1" applyFont="1"/>
    <xf numFmtId="167" fontId="3" fillId="0" borderId="0" xfId="0" applyNumberFormat="1" applyFont="1" applyFill="1" applyBorder="1"/>
    <xf numFmtId="0" fontId="8" fillId="0" borderId="0" xfId="0" applyFont="1"/>
    <xf numFmtId="0" fontId="4" fillId="0" borderId="0" xfId="0" applyFont="1" applyFill="1" applyAlignment="1"/>
    <xf numFmtId="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10" fontId="9" fillId="4" borderId="8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 wrapText="1" indent="1"/>
    </xf>
    <xf numFmtId="0" fontId="11" fillId="0" borderId="21" xfId="0" applyFont="1" applyFill="1" applyBorder="1" applyAlignment="1">
      <alignment horizontal="left" vertical="center" indent="1"/>
    </xf>
    <xf numFmtId="165" fontId="9" fillId="0" borderId="21" xfId="0" applyNumberFormat="1" applyFont="1" applyFill="1" applyBorder="1" applyAlignment="1">
      <alignment horizontal="right" vertical="center"/>
    </xf>
    <xf numFmtId="10" fontId="9" fillId="0" borderId="11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4" borderId="4" xfId="0" applyFont="1" applyFill="1" applyBorder="1" applyAlignment="1">
      <alignment horizontal="left" vertical="center" indent="1"/>
    </xf>
    <xf numFmtId="0" fontId="2" fillId="4" borderId="8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left" vertical="center" wrapText="1" indent="1"/>
    </xf>
    <xf numFmtId="10" fontId="2" fillId="4" borderId="9" xfId="0" applyNumberFormat="1" applyFont="1" applyFill="1" applyBorder="1" applyAlignment="1">
      <alignment vertical="center"/>
    </xf>
    <xf numFmtId="10" fontId="3" fillId="0" borderId="0" xfId="0" applyNumberFormat="1" applyFont="1"/>
    <xf numFmtId="0" fontId="1" fillId="0" borderId="0" xfId="0" applyFont="1"/>
    <xf numFmtId="3" fontId="1" fillId="0" borderId="8" xfId="0" applyNumberFormat="1" applyFont="1" applyFill="1" applyBorder="1" applyAlignment="1">
      <alignment horizontal="right" vertical="center"/>
    </xf>
    <xf numFmtId="165" fontId="1" fillId="0" borderId="21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 indent="1"/>
    </xf>
    <xf numFmtId="0" fontId="2" fillId="4" borderId="22" xfId="0" applyFont="1" applyFill="1" applyBorder="1" applyAlignment="1">
      <alignment horizontal="left" vertical="center" indent="1"/>
    </xf>
    <xf numFmtId="0" fontId="2" fillId="4" borderId="23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9" fillId="4" borderId="29" xfId="0" applyNumberFormat="1" applyFont="1" applyFill="1" applyBorder="1" applyAlignment="1">
      <alignment horizontal="right" vertical="center"/>
    </xf>
    <xf numFmtId="165" fontId="9" fillId="4" borderId="30" xfId="0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2" fillId="0" borderId="29" xfId="0" applyNumberFormat="1" applyFont="1" applyFill="1" applyBorder="1" applyAlignment="1">
      <alignment horizontal="right" vertical="center"/>
    </xf>
    <xf numFmtId="165" fontId="2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5" fontId="2" fillId="0" borderId="29" xfId="1" applyNumberFormat="1" applyFont="1" applyFill="1" applyBorder="1" applyAlignment="1">
      <alignment horizontal="right" vertical="center"/>
    </xf>
    <xf numFmtId="165" fontId="2" fillId="0" borderId="30" xfId="1" applyNumberFormat="1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right" vertical="center"/>
    </xf>
    <xf numFmtId="10" fontId="2" fillId="4" borderId="31" xfId="1" applyNumberFormat="1" applyFont="1" applyFill="1" applyBorder="1" applyAlignment="1">
      <alignment horizontal="right" vertical="center"/>
    </xf>
    <xf numFmtId="10" fontId="2" fillId="4" borderId="26" xfId="1" applyNumberFormat="1" applyFont="1" applyFill="1" applyBorder="1" applyAlignment="1">
      <alignment horizontal="right" vertical="center"/>
    </xf>
    <xf numFmtId="165" fontId="9" fillId="4" borderId="29" xfId="1" applyNumberFormat="1" applyFont="1" applyFill="1" applyBorder="1" applyAlignment="1">
      <alignment horizontal="right" vertical="center"/>
    </xf>
    <xf numFmtId="165" fontId="9" fillId="4" borderId="30" xfId="1" applyNumberFormat="1" applyFont="1" applyFill="1" applyBorder="1" applyAlignment="1">
      <alignment horizontal="right" vertical="center"/>
    </xf>
    <xf numFmtId="10" fontId="2" fillId="4" borderId="31" xfId="0" applyNumberFormat="1" applyFont="1" applyFill="1" applyBorder="1" applyAlignment="1">
      <alignment horizontal="right" vertical="center"/>
    </xf>
    <xf numFmtId="10" fontId="2" fillId="4" borderId="26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3" fillId="0" borderId="29" xfId="1" applyNumberFormat="1" applyFont="1" applyFill="1" applyBorder="1" applyAlignment="1">
      <alignment horizontal="right" vertical="center"/>
    </xf>
    <xf numFmtId="165" fontId="3" fillId="0" borderId="30" xfId="1" applyNumberFormat="1" applyFont="1" applyFill="1" applyBorder="1" applyAlignment="1">
      <alignment horizontal="righ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3366FF"/>
      <color rgb="FFCCFFFF"/>
      <color rgb="FF0000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27" customFormat="1" ht="15" customHeight="1" x14ac:dyDescent="0.2">
      <c r="B3" s="37" t="s">
        <v>25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1" t="s">
        <v>6</v>
      </c>
    </row>
    <row r="5" spans="2:19" s="25" customFormat="1" ht="15" customHeight="1" x14ac:dyDescent="0.2">
      <c r="B5" s="60"/>
      <c r="C5" s="61"/>
      <c r="D5" s="62"/>
      <c r="E5" s="89" t="s">
        <v>7</v>
      </c>
      <c r="F5" s="90"/>
      <c r="G5" s="106" t="s">
        <v>8</v>
      </c>
      <c r="H5" s="61"/>
      <c r="I5" s="61"/>
      <c r="J5" s="61"/>
      <c r="K5" s="61"/>
      <c r="L5" s="61"/>
      <c r="M5" s="61"/>
      <c r="N5" s="62"/>
      <c r="O5" s="70" t="s">
        <v>9</v>
      </c>
    </row>
    <row r="6" spans="2:19" s="25" customFormat="1" ht="15" customHeight="1" x14ac:dyDescent="0.2">
      <c r="B6" s="63"/>
      <c r="C6" s="64"/>
      <c r="D6" s="65"/>
      <c r="E6" s="91"/>
      <c r="F6" s="92"/>
      <c r="G6" s="87" t="s">
        <v>10</v>
      </c>
      <c r="H6" s="88"/>
      <c r="I6" s="87" t="s">
        <v>11</v>
      </c>
      <c r="J6" s="88"/>
      <c r="K6" s="87" t="s">
        <v>12</v>
      </c>
      <c r="L6" s="88"/>
      <c r="M6" s="107" t="s">
        <v>13</v>
      </c>
      <c r="N6" s="107"/>
      <c r="O6" s="71"/>
      <c r="S6" s="32"/>
    </row>
    <row r="7" spans="2:19" s="2" customFormat="1" ht="15" customHeight="1" x14ac:dyDescent="0.2">
      <c r="B7" s="72" t="s">
        <v>14</v>
      </c>
      <c r="C7" s="68" t="s">
        <v>15</v>
      </c>
      <c r="D7" s="69"/>
      <c r="E7" s="93">
        <f>SUM(G7:K7)</f>
        <v>12046025975.68</v>
      </c>
      <c r="F7" s="94"/>
      <c r="G7" s="77">
        <v>8260781710.7200003</v>
      </c>
      <c r="H7" s="78"/>
      <c r="I7" s="77">
        <v>3731939490.4400001</v>
      </c>
      <c r="J7" s="78"/>
      <c r="K7" s="77">
        <v>53304774.520000003</v>
      </c>
      <c r="L7" s="78"/>
      <c r="M7" s="85" t="s">
        <v>16</v>
      </c>
      <c r="N7" s="86"/>
      <c r="O7" s="40"/>
      <c r="S7" s="33"/>
    </row>
    <row r="8" spans="2:19" s="2" customFormat="1" ht="15" customHeight="1" x14ac:dyDescent="0.2">
      <c r="B8" s="73"/>
      <c r="C8" s="68" t="s">
        <v>17</v>
      </c>
      <c r="D8" s="69"/>
      <c r="E8" s="93">
        <f>SUM(G8:K8)</f>
        <v>20371633978.43</v>
      </c>
      <c r="F8" s="94"/>
      <c r="G8" s="77">
        <v>12297243403.01</v>
      </c>
      <c r="H8" s="78"/>
      <c r="I8" s="77">
        <v>8012291110.2600002</v>
      </c>
      <c r="J8" s="78"/>
      <c r="K8" s="77">
        <v>62099465.159999996</v>
      </c>
      <c r="L8" s="78"/>
      <c r="M8" s="85" t="s">
        <v>16</v>
      </c>
      <c r="N8" s="86"/>
      <c r="O8" s="41"/>
    </row>
    <row r="9" spans="2:19" s="2" customFormat="1" ht="15" customHeight="1" x14ac:dyDescent="0.2">
      <c r="B9" s="73"/>
      <c r="C9" s="66" t="s">
        <v>18</v>
      </c>
      <c r="D9" s="67"/>
      <c r="E9" s="79">
        <f>E7+E8</f>
        <v>32417659954.110001</v>
      </c>
      <c r="F9" s="80"/>
      <c r="G9" s="79">
        <f>G7+G8</f>
        <v>20558025113.73</v>
      </c>
      <c r="H9" s="80"/>
      <c r="I9" s="79">
        <f>I7+I8</f>
        <v>11744230600.700001</v>
      </c>
      <c r="J9" s="80"/>
      <c r="K9" s="79">
        <f>K7+K8</f>
        <v>115404239.68000001</v>
      </c>
      <c r="L9" s="80"/>
      <c r="M9" s="79"/>
      <c r="N9" s="80"/>
      <c r="O9" s="42">
        <f>E9/E23</f>
        <v>0.48760098490016346</v>
      </c>
    </row>
    <row r="10" spans="2:19" s="2" customFormat="1" ht="15" customHeight="1" x14ac:dyDescent="0.2">
      <c r="B10" s="43"/>
      <c r="C10" s="44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S10" s="33"/>
    </row>
    <row r="11" spans="2:19" ht="15" customHeight="1" x14ac:dyDescent="0.2">
      <c r="B11" s="74" t="s">
        <v>19</v>
      </c>
      <c r="C11" s="68" t="s">
        <v>15</v>
      </c>
      <c r="D11" s="69"/>
      <c r="E11" s="83">
        <f>G11+I11+K11</f>
        <v>19377176190.68</v>
      </c>
      <c r="F11" s="95"/>
      <c r="G11" s="77">
        <v>15846863188.33</v>
      </c>
      <c r="H11" s="78">
        <v>14663274.4</v>
      </c>
      <c r="I11" s="77">
        <v>3519674776.9000001</v>
      </c>
      <c r="J11" s="78">
        <v>3487426175.7399998</v>
      </c>
      <c r="K11" s="77">
        <v>10638225.449999999</v>
      </c>
      <c r="L11" s="78">
        <v>14663274.4</v>
      </c>
      <c r="M11" s="102" t="s">
        <v>16</v>
      </c>
      <c r="N11" s="103"/>
      <c r="O11" s="41"/>
      <c r="S11" s="34"/>
    </row>
    <row r="12" spans="2:19" ht="15" customHeight="1" x14ac:dyDescent="0.2">
      <c r="B12" s="75"/>
      <c r="C12" s="68" t="s">
        <v>17</v>
      </c>
      <c r="D12" s="69"/>
      <c r="E12" s="83">
        <f>G12+I12+K12</f>
        <v>11830983407.52</v>
      </c>
      <c r="F12" s="84">
        <v>12445588292.49</v>
      </c>
      <c r="G12" s="77">
        <v>9060348781.9599991</v>
      </c>
      <c r="H12" s="78">
        <v>14950889.720000001</v>
      </c>
      <c r="I12" s="77">
        <v>2761442329.6300001</v>
      </c>
      <c r="J12" s="78">
        <v>3005444249.9299998</v>
      </c>
      <c r="K12" s="77">
        <v>9192295.9299999997</v>
      </c>
      <c r="L12" s="78">
        <v>14950889.720000001</v>
      </c>
      <c r="M12" s="102" t="s">
        <v>16</v>
      </c>
      <c r="N12" s="103"/>
      <c r="O12" s="40"/>
    </row>
    <row r="13" spans="2:19" ht="15" customHeight="1" x14ac:dyDescent="0.2">
      <c r="B13" s="76"/>
      <c r="C13" s="66" t="s">
        <v>18</v>
      </c>
      <c r="D13" s="67"/>
      <c r="E13" s="79">
        <f>E11+E12</f>
        <v>31208159598.200001</v>
      </c>
      <c r="F13" s="80"/>
      <c r="G13" s="79">
        <f>G11+G12</f>
        <v>24907211970.290001</v>
      </c>
      <c r="H13" s="80"/>
      <c r="I13" s="79">
        <f>I11+I12</f>
        <v>6281117106.5300007</v>
      </c>
      <c r="J13" s="80"/>
      <c r="K13" s="79">
        <f>K11+K12</f>
        <v>19830521.379999999</v>
      </c>
      <c r="L13" s="80"/>
      <c r="M13" s="79" t="s">
        <v>16</v>
      </c>
      <c r="N13" s="80"/>
      <c r="O13" s="42">
        <f>E13/E23</f>
        <v>0.46940863031276692</v>
      </c>
    </row>
    <row r="14" spans="2:19" s="26" customFormat="1" ht="15" customHeight="1" x14ac:dyDescent="0.2">
      <c r="B14" s="47"/>
      <c r="C14" s="44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S14" s="35"/>
    </row>
    <row r="15" spans="2:19" ht="15" customHeight="1" x14ac:dyDescent="0.2">
      <c r="B15" s="48" t="s">
        <v>20</v>
      </c>
      <c r="C15" s="110"/>
      <c r="D15" s="111"/>
      <c r="E15" s="81">
        <f>E9+E13</f>
        <v>63625819552.309998</v>
      </c>
      <c r="F15" s="82"/>
      <c r="G15" s="104">
        <f>G9+G13</f>
        <v>45465237084.020004</v>
      </c>
      <c r="H15" s="105"/>
      <c r="I15" s="104">
        <f>I9+I13</f>
        <v>18025347707.230003</v>
      </c>
      <c r="J15" s="105"/>
      <c r="K15" s="104">
        <f>K9+K13</f>
        <v>135234761.06</v>
      </c>
      <c r="L15" s="105"/>
      <c r="M15" s="104" t="s">
        <v>16</v>
      </c>
      <c r="N15" s="105"/>
      <c r="O15" s="49"/>
      <c r="S15" s="34"/>
    </row>
    <row r="16" spans="2:19" s="2" customFormat="1" ht="15" customHeight="1" x14ac:dyDescent="0.2">
      <c r="B16" s="50"/>
      <c r="C16" s="51"/>
      <c r="D16" s="51"/>
      <c r="E16" s="52"/>
      <c r="F16" s="52"/>
      <c r="G16" s="59"/>
      <c r="H16" s="59"/>
      <c r="I16" s="59"/>
      <c r="J16" s="59"/>
      <c r="K16" s="59"/>
      <c r="L16" s="59"/>
      <c r="M16" s="59"/>
      <c r="N16" s="59"/>
      <c r="O16" s="53"/>
    </row>
    <row r="17" spans="2:20" ht="15" customHeight="1" x14ac:dyDescent="0.2">
      <c r="B17" s="73" t="s">
        <v>21</v>
      </c>
      <c r="C17" s="68" t="s">
        <v>15</v>
      </c>
      <c r="D17" s="69"/>
      <c r="E17" s="83">
        <f>M17</f>
        <v>598931697.58000004</v>
      </c>
      <c r="F17" s="84"/>
      <c r="G17" s="85"/>
      <c r="H17" s="86"/>
      <c r="I17" s="85"/>
      <c r="J17" s="86"/>
      <c r="K17" s="85"/>
      <c r="L17" s="86"/>
      <c r="M17" s="77">
        <v>598931697.58000004</v>
      </c>
      <c r="N17" s="78">
        <v>251468545.38</v>
      </c>
      <c r="O17" s="41"/>
    </row>
    <row r="18" spans="2:20" ht="15" customHeight="1" x14ac:dyDescent="0.2">
      <c r="B18" s="73"/>
      <c r="C18" s="68" t="s">
        <v>17</v>
      </c>
      <c r="D18" s="69"/>
      <c r="E18" s="83">
        <f>M18</f>
        <v>2259240698.46</v>
      </c>
      <c r="F18" s="84"/>
      <c r="G18" s="85"/>
      <c r="H18" s="86"/>
      <c r="I18" s="85"/>
      <c r="J18" s="86"/>
      <c r="K18" s="85"/>
      <c r="L18" s="86"/>
      <c r="M18" s="77">
        <v>2259240698.46</v>
      </c>
      <c r="N18" s="78"/>
      <c r="O18" s="41"/>
    </row>
    <row r="19" spans="2:20" ht="15" customHeight="1" x14ac:dyDescent="0.2">
      <c r="B19" s="73"/>
      <c r="C19" s="66" t="s">
        <v>18</v>
      </c>
      <c r="D19" s="67"/>
      <c r="E19" s="79">
        <f>E17+E18</f>
        <v>2858172396.04</v>
      </c>
      <c r="F19" s="80"/>
      <c r="G19" s="79"/>
      <c r="H19" s="80"/>
      <c r="I19" s="79"/>
      <c r="J19" s="80"/>
      <c r="K19" s="79"/>
      <c r="L19" s="80"/>
      <c r="M19" s="79">
        <f>M17+M18</f>
        <v>2858172396.04</v>
      </c>
      <c r="N19" s="80"/>
      <c r="O19" s="42">
        <f>E19/E23</f>
        <v>4.2990384787069541E-2</v>
      </c>
    </row>
    <row r="20" spans="2:20" s="26" customFormat="1" ht="15" customHeight="1" x14ac:dyDescent="0.2">
      <c r="B20" s="5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  <row r="21" spans="2:20" ht="15" customHeight="1" x14ac:dyDescent="0.2">
      <c r="B21" s="73" t="s">
        <v>22</v>
      </c>
      <c r="C21" s="68" t="s">
        <v>15</v>
      </c>
      <c r="D21" s="69"/>
      <c r="E21" s="93">
        <f>E7+E11+E17</f>
        <v>32022133863.940002</v>
      </c>
      <c r="F21" s="94"/>
      <c r="G21" s="93">
        <f>G7+G11+G17</f>
        <v>24107644899.049999</v>
      </c>
      <c r="H21" s="94"/>
      <c r="I21" s="93">
        <f>I7+I11+I17</f>
        <v>7251614267.3400002</v>
      </c>
      <c r="J21" s="94"/>
      <c r="K21" s="93">
        <f>K7+K11+K17</f>
        <v>63942999.969999999</v>
      </c>
      <c r="L21" s="94"/>
      <c r="M21" s="108">
        <f>+M17</f>
        <v>598931697.58000004</v>
      </c>
      <c r="N21" s="109"/>
      <c r="O21" s="41"/>
    </row>
    <row r="22" spans="2:20" ht="15" customHeight="1" x14ac:dyDescent="0.2">
      <c r="B22" s="73"/>
      <c r="C22" s="68" t="s">
        <v>17</v>
      </c>
      <c r="D22" s="69"/>
      <c r="E22" s="93">
        <f>E8+E12+E18</f>
        <v>34461858084.410004</v>
      </c>
      <c r="F22" s="94"/>
      <c r="G22" s="93">
        <f>G8+G12+G18</f>
        <v>21357592184.970001</v>
      </c>
      <c r="H22" s="94"/>
      <c r="I22" s="93">
        <f>I8+I12+I18</f>
        <v>10773733439.889999</v>
      </c>
      <c r="J22" s="94"/>
      <c r="K22" s="93">
        <f>K8+K12+K18</f>
        <v>71291761.090000004</v>
      </c>
      <c r="L22" s="94"/>
      <c r="M22" s="108">
        <f>M18</f>
        <v>2259240698.46</v>
      </c>
      <c r="N22" s="109">
        <v>1563040059.3900001</v>
      </c>
      <c r="O22" s="41"/>
    </row>
    <row r="23" spans="2:20" ht="15" customHeight="1" x14ac:dyDescent="0.2">
      <c r="B23" s="73"/>
      <c r="C23" s="66" t="s">
        <v>18</v>
      </c>
      <c r="D23" s="67"/>
      <c r="E23" s="98">
        <f>E21+E22</f>
        <v>66483991948.350006</v>
      </c>
      <c r="F23" s="99"/>
      <c r="G23" s="98">
        <f>G21+G22</f>
        <v>45465237084.020004</v>
      </c>
      <c r="H23" s="99"/>
      <c r="I23" s="98">
        <f>I21+I22</f>
        <v>18025347707.23</v>
      </c>
      <c r="J23" s="99"/>
      <c r="K23" s="98">
        <f>K21+K22</f>
        <v>135234761.06</v>
      </c>
      <c r="L23" s="99"/>
      <c r="M23" s="98">
        <f>M21+M22</f>
        <v>2858172396.04</v>
      </c>
      <c r="N23" s="99"/>
      <c r="O23" s="42">
        <f>O9+O13+O19</f>
        <v>0.99999999999999989</v>
      </c>
    </row>
    <row r="24" spans="2:20" ht="15" customHeight="1" thickBot="1" x14ac:dyDescent="0.25">
      <c r="B24" s="113" t="s">
        <v>9</v>
      </c>
      <c r="C24" s="114"/>
      <c r="D24" s="115"/>
      <c r="E24" s="96">
        <f>G24+I24+K24+M24</f>
        <v>1</v>
      </c>
      <c r="F24" s="97"/>
      <c r="G24" s="100">
        <f>G23/E23</f>
        <v>0.68385239441309387</v>
      </c>
      <c r="H24" s="101"/>
      <c r="I24" s="100">
        <f>I23/E23</f>
        <v>0.27112312571774433</v>
      </c>
      <c r="J24" s="101"/>
      <c r="K24" s="100">
        <f>K23/E23</f>
        <v>2.0340950820922576E-3</v>
      </c>
      <c r="L24" s="101"/>
      <c r="M24" s="100">
        <f>M23/E23</f>
        <v>4.2990384787069541E-2</v>
      </c>
      <c r="N24" s="101"/>
      <c r="O24" s="55"/>
      <c r="R24" s="20"/>
      <c r="S24" s="56"/>
    </row>
    <row r="25" spans="2:20" ht="15" customHeight="1" x14ac:dyDescent="0.2">
      <c r="B25" s="27" t="s">
        <v>23</v>
      </c>
      <c r="C25" s="27"/>
      <c r="D25" s="27"/>
      <c r="E25" s="28"/>
      <c r="F25" s="28"/>
      <c r="G25" s="27"/>
      <c r="H25" s="27"/>
      <c r="I25" s="27"/>
      <c r="J25" s="27"/>
      <c r="K25" s="27"/>
      <c r="L25" s="27"/>
      <c r="M25" s="27"/>
      <c r="N25" s="27"/>
      <c r="O25" s="29"/>
    </row>
    <row r="26" spans="2:20" ht="15" customHeight="1" x14ac:dyDescent="0.2">
      <c r="E26" s="20"/>
      <c r="F26" s="20"/>
      <c r="G26" s="30"/>
      <c r="H26" s="30"/>
      <c r="I26" s="30"/>
      <c r="J26" s="30"/>
      <c r="K26" s="30"/>
      <c r="L26" s="30"/>
      <c r="T26" s="36"/>
    </row>
    <row r="27" spans="2:20" ht="15" customHeight="1" x14ac:dyDescent="0.2">
      <c r="E27" s="20"/>
    </row>
    <row r="29" spans="2:20" s="27" customFormat="1" ht="15.75" customHeight="1" x14ac:dyDescent="0.2"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S29" s="38"/>
    </row>
    <row r="30" spans="2:20" s="27" customFormat="1" ht="15" customHeight="1" thickBot="1" x14ac:dyDescent="0.2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12" t="s">
        <v>0</v>
      </c>
      <c r="P30" s="112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7">
        <v>2024</v>
      </c>
      <c r="G43" s="21">
        <v>2025</v>
      </c>
      <c r="H43" s="57"/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5">
        <v>62825.842369530001</v>
      </c>
      <c r="G44" s="58">
        <v>66483.991948350013</v>
      </c>
      <c r="H44" s="57"/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11">
        <v>63884.391015030014</v>
      </c>
      <c r="G45" s="23"/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5">
        <v>65191.649549720001</v>
      </c>
      <c r="G46" s="22"/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13">
        <v>65079.17729372</v>
      </c>
      <c r="G47" s="24"/>
    </row>
  </sheetData>
  <mergeCells count="97"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  <mergeCell ref="C7:D7"/>
    <mergeCell ref="C8:D8"/>
    <mergeCell ref="C9:D9"/>
    <mergeCell ref="C11:D11"/>
    <mergeCell ref="C12:D1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1:N11"/>
    <mergeCell ref="M12:N12"/>
    <mergeCell ref="M13:N13"/>
    <mergeCell ref="K15:L15"/>
    <mergeCell ref="K17:L17"/>
    <mergeCell ref="K11:L11"/>
    <mergeCell ref="K12:L12"/>
    <mergeCell ref="K13:L13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E5:F6"/>
    <mergeCell ref="E7:F7"/>
    <mergeCell ref="E8:F8"/>
    <mergeCell ref="E9:F9"/>
    <mergeCell ref="E11:F11"/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2025</vt:lpstr>
      <vt:lpstr>'1.Q 2025'!Oblast_tisku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61)</cp:lastModifiedBy>
  <cp:lastPrinted>2024-05-03T12:04:29Z</cp:lastPrinted>
  <dcterms:created xsi:type="dcterms:W3CDTF">2004-09-09T09:31:43Z</dcterms:created>
  <dcterms:modified xsi:type="dcterms:W3CDTF">2025-04-24T07:46:02Z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