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novond\Data\01 612 CONTROLLING\- - 621\- - - VÝSTUPY\10 M - Tabulky do SETu\1 SET Pohledávky\2024\"/>
    </mc:Choice>
  </mc:AlternateContent>
  <bookViews>
    <workbookView xWindow="-30" yWindow="15" windowWidth="14355" windowHeight="12645"/>
  </bookViews>
  <sheets>
    <sheet name="4.Q 2024" sheetId="2" r:id="rId1"/>
  </sheets>
  <definedNames>
    <definedName name="_xlnm.Print_Area" localSheetId="0">'4.Q 2024'!$A$2:$P$47</definedName>
  </definedNames>
  <calcPr calcId="162913" concurrentManualCount="8"/>
</workbook>
</file>

<file path=xl/calcChain.xml><?xml version="1.0" encoding="utf-8"?>
<calcChain xmlns="http://schemas.openxmlformats.org/spreadsheetml/2006/main">
  <c r="K15" i="2" l="1"/>
  <c r="K13" i="2"/>
  <c r="I13" i="2"/>
  <c r="G15" i="2"/>
  <c r="E15" i="2"/>
  <c r="M22" i="2" l="1"/>
  <c r="M21" i="2"/>
  <c r="I9" i="2" l="1"/>
  <c r="G9" i="2"/>
  <c r="G22" i="2" l="1"/>
  <c r="G21" i="2"/>
  <c r="E11" i="2" l="1"/>
  <c r="E7" i="2"/>
  <c r="E12" i="2"/>
  <c r="E13" i="2" l="1"/>
  <c r="E17" i="2"/>
  <c r="E21" i="2" l="1"/>
  <c r="K21" i="2"/>
  <c r="I21" i="2"/>
  <c r="E8" i="2" l="1"/>
  <c r="E9" i="2" l="1"/>
  <c r="I15" i="2" l="1"/>
  <c r="K22" i="2"/>
  <c r="G13" i="2" l="1"/>
  <c r="I22" i="2" l="1"/>
  <c r="M19" i="2"/>
  <c r="N38" i="2" l="1"/>
  <c r="M23" i="2" l="1"/>
  <c r="E18" i="2"/>
  <c r="E19" i="2" s="1"/>
  <c r="K9" i="2"/>
  <c r="E22" i="2" l="1"/>
  <c r="K23" i="2"/>
  <c r="I23" i="2"/>
  <c r="G23" i="2"/>
  <c r="E23" i="2" l="1"/>
  <c r="O9" i="2" s="1"/>
  <c r="O19" i="2" l="1"/>
  <c r="O13" i="2"/>
  <c r="M24" i="2"/>
  <c r="K24" i="2"/>
  <c r="G24" i="2"/>
  <c r="I24" i="2"/>
  <c r="O23" i="2" l="1"/>
  <c r="E24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<sst xmlns="http://schemas.openxmlformats.org/spreadsheetml/2006/main" count="51" uniqueCount="26">
  <si>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</si>
  <si>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</si>
  <si>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</si>
  <si>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</si>
  <si>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</si>
  <si>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</si>
  <si>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</si>
  <si>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</si>
  <si>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</si>
  <si>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</si>
  <si>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</si>
  <si>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</si>
  <si>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</si>
  <si>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</si>
  <si>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</si>
  <si>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</si>
  <si>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</si>
  <si>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</si>
  <si>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</si>
  <si>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</si>
  <si>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</si>
  <si>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</si>
  <si>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</si>
  <si>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</si>
  <si>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1993 - 2024</t>
  </si>
  <si>
    <t>STRUKTURA POHLEDÁVEK K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</si>
</sst>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12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color theme="1"/>
      <name val="Symbol"/>
      <family val="1"/>
      <charset val="2"/>
    </font>
    <font>
      <sz val="12"/>
      <color theme="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Continuous" vertical="center"/>
    </xf>
    <xf numFmtId="0" fontId="2" fillId="0" borderId="4" xfId="0" applyFont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 indent="1"/>
    </xf>
    <xf numFmtId="3" fontId="2" fillId="3" borderId="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indent="1"/>
    </xf>
    <xf numFmtId="3" fontId="2" fillId="3" borderId="8" xfId="0" applyNumberFormat="1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165" fontId="2" fillId="0" borderId="0" xfId="0" applyNumberFormat="1" applyFont="1"/>
    <xf numFmtId="0" fontId="4" fillId="2" borderId="10" xfId="0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 applyBorder="1"/>
    <xf numFmtId="10" fontId="2" fillId="0" borderId="0" xfId="0" applyNumberFormat="1" applyFont="1" applyFill="1"/>
    <xf numFmtId="0" fontId="2" fillId="0" borderId="0" xfId="0" applyNumberFormat="1" applyFont="1"/>
    <xf numFmtId="0" fontId="6" fillId="0" borderId="0" xfId="0" applyFont="1" applyAlignment="1">
      <alignment horizontal="right"/>
    </xf>
    <xf numFmtId="167" fontId="3" fillId="0" borderId="0" xfId="0" applyNumberFormat="1" applyFont="1" applyBorder="1"/>
    <xf numFmtId="167" fontId="2" fillId="0" borderId="0" xfId="0" applyNumberFormat="1" applyFont="1" applyBorder="1"/>
    <xf numFmtId="167" fontId="2" fillId="0" borderId="0" xfId="0" applyNumberFormat="1" applyFont="1"/>
    <xf numFmtId="167" fontId="2" fillId="0" borderId="0" xfId="0" applyNumberFormat="1" applyFont="1" applyFill="1" applyBorder="1"/>
    <xf numFmtId="3" fontId="2" fillId="0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Fill="1" applyAlignment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9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10" fillId="0" borderId="21" xfId="0" applyFont="1" applyFill="1" applyBorder="1" applyAlignment="1">
      <alignment horizontal="left" vertical="center" indent="1"/>
    </xf>
    <xf numFmtId="165" fontId="8" fillId="0" borderId="21" xfId="0" applyNumberFormat="1" applyFont="1" applyFill="1" applyBorder="1" applyAlignment="1">
      <alignment horizontal="right" vertical="center"/>
    </xf>
    <xf numFmtId="10" fontId="8" fillId="0" borderId="11" xfId="0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4" borderId="8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6" fillId="0" borderId="35" xfId="0" applyFont="1" applyFill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8" fillId="4" borderId="29" xfId="1" applyNumberFormat="1" applyFont="1" applyFill="1" applyBorder="1" applyAlignment="1">
      <alignment horizontal="right" vertical="center"/>
    </xf>
    <xf numFmtId="165" fontId="8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10" fillId="4" borderId="29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8" fillId="4" borderId="29" xfId="0" applyNumberFormat="1" applyFont="1" applyFill="1" applyBorder="1" applyAlignment="1">
      <alignment horizontal="right" vertical="center"/>
    </xf>
    <xf numFmtId="165" fontId="8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165" fontId="2" fillId="0" borderId="29" xfId="1" applyNumberFormat="1" applyFont="1" applyFill="1" applyBorder="1" applyAlignment="1">
      <alignment horizontal="right" vertical="center"/>
    </xf>
    <xf numFmtId="165" fontId="2" fillId="0" borderId="30" xfId="1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CCFFFF"/>
      <color rgb="FF0000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zoomScale="85" zoomScaleNormal="85" zoomScaleSheetLayoutView="100" workbookViewId="0">
      <selection activeCell="F47" sqref="F47"/>
    </sheetView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27" customFormat="1" ht="15" customHeight="1" x14ac:dyDescent="0.2">
      <c r="B3" s="38" t="s">
        <v>25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1" t="s">
        <v>6</v>
      </c>
    </row>
    <row r="5" spans="2:19" s="25" customFormat="1" ht="15" customHeight="1" x14ac:dyDescent="0.2">
      <c r="B5" s="95"/>
      <c r="C5" s="81"/>
      <c r="D5" s="82"/>
      <c r="E5" s="90" t="s">
        <v>7</v>
      </c>
      <c r="F5" s="91"/>
      <c r="G5" s="80" t="s">
        <v>8</v>
      </c>
      <c r="H5" s="81"/>
      <c r="I5" s="81"/>
      <c r="J5" s="81"/>
      <c r="K5" s="81"/>
      <c r="L5" s="81"/>
      <c r="M5" s="81"/>
      <c r="N5" s="82"/>
      <c r="O5" s="99" t="s">
        <v>9</v>
      </c>
    </row>
    <row r="6" spans="2:19" s="25" customFormat="1" ht="15" customHeight="1" x14ac:dyDescent="0.2">
      <c r="B6" s="96"/>
      <c r="C6" s="97"/>
      <c r="D6" s="98"/>
      <c r="E6" s="92"/>
      <c r="F6" s="93"/>
      <c r="G6" s="84" t="s">
        <v>10</v>
      </c>
      <c r="H6" s="85"/>
      <c r="I6" s="84" t="s">
        <v>11</v>
      </c>
      <c r="J6" s="85"/>
      <c r="K6" s="84" t="s">
        <v>12</v>
      </c>
      <c r="L6" s="85"/>
      <c r="M6" s="83" t="s">
        <v>13</v>
      </c>
      <c r="N6" s="83"/>
      <c r="O6" s="100"/>
      <c r="S6" s="32"/>
    </row>
    <row r="7" spans="2:19" s="2" customFormat="1" ht="15" customHeight="1" x14ac:dyDescent="0.2">
      <c r="B7" s="101" t="s">
        <v>14</v>
      </c>
      <c r="C7" s="68" t="s">
        <v>15</v>
      </c>
      <c r="D7" s="69"/>
      <c r="E7" s="76">
        <f>SUM(G7:K7)</f>
        <v>11772276826.200001</v>
      </c>
      <c r="F7" s="77"/>
      <c r="G7" s="105">
        <v>8027359763.7799997</v>
      </c>
      <c r="H7" s="106"/>
      <c r="I7" s="105">
        <v>3691691433.5599999</v>
      </c>
      <c r="J7" s="106"/>
      <c r="K7" s="105">
        <v>53225628.859999999</v>
      </c>
      <c r="L7" s="106"/>
      <c r="M7" s="76" t="s">
        <v>16</v>
      </c>
      <c r="N7" s="77"/>
      <c r="O7" s="41"/>
      <c r="S7" s="33"/>
    </row>
    <row r="8" spans="2:19" s="2" customFormat="1" ht="15" customHeight="1" x14ac:dyDescent="0.2">
      <c r="B8" s="65"/>
      <c r="C8" s="68" t="s">
        <v>17</v>
      </c>
      <c r="D8" s="69"/>
      <c r="E8" s="76">
        <f>SUM(G8:K8)</f>
        <v>19856014527.650002</v>
      </c>
      <c r="F8" s="77"/>
      <c r="G8" s="105">
        <v>11889979276.09</v>
      </c>
      <c r="H8" s="106"/>
      <c r="I8" s="105">
        <v>7905663835.4300003</v>
      </c>
      <c r="J8" s="106"/>
      <c r="K8" s="105">
        <v>60371416.130000003</v>
      </c>
      <c r="L8" s="106"/>
      <c r="M8" s="76" t="s">
        <v>16</v>
      </c>
      <c r="N8" s="77"/>
      <c r="O8" s="42"/>
    </row>
    <row r="9" spans="2:19" s="2" customFormat="1" ht="15" customHeight="1" x14ac:dyDescent="0.2">
      <c r="B9" s="65"/>
      <c r="C9" s="66" t="s">
        <v>18</v>
      </c>
      <c r="D9" s="67"/>
      <c r="E9" s="74">
        <f>E7+E8</f>
        <v>31628291353.850002</v>
      </c>
      <c r="F9" s="75"/>
      <c r="G9" s="74">
        <f>G7+G8</f>
        <v>19917339039.869999</v>
      </c>
      <c r="H9" s="75"/>
      <c r="I9" s="74">
        <f>I7+I8</f>
        <v>11597355268.99</v>
      </c>
      <c r="J9" s="75"/>
      <c r="K9" s="74">
        <f>K7+K8</f>
        <v>113597044.99000001</v>
      </c>
      <c r="L9" s="75"/>
      <c r="M9" s="74"/>
      <c r="N9" s="75"/>
      <c r="O9" s="43">
        <f>E9/E23</f>
        <v>0.48599709875100194</v>
      </c>
    </row>
    <row r="10" spans="2:19" s="2" customFormat="1" ht="15" customHeight="1" x14ac:dyDescent="0.2">
      <c r="B10" s="44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S10" s="33"/>
    </row>
    <row r="11" spans="2:19" ht="15" customHeight="1" x14ac:dyDescent="0.2">
      <c r="B11" s="102" t="s">
        <v>19</v>
      </c>
      <c r="C11" s="68" t="s">
        <v>15</v>
      </c>
      <c r="D11" s="69"/>
      <c r="E11" s="86">
        <f>G11+I11+K11</f>
        <v>18559313231.509998</v>
      </c>
      <c r="F11" s="94"/>
      <c r="G11" s="105">
        <v>14991747574.49</v>
      </c>
      <c r="H11" s="106">
        <v>14663274.4</v>
      </c>
      <c r="I11" s="105">
        <v>3555741914.5999999</v>
      </c>
      <c r="J11" s="106">
        <v>3487426175.7399998</v>
      </c>
      <c r="K11" s="105">
        <v>11823742.42</v>
      </c>
      <c r="L11" s="106">
        <v>14663274.4</v>
      </c>
      <c r="M11" s="86" t="s">
        <v>16</v>
      </c>
      <c r="N11" s="87"/>
      <c r="O11" s="42"/>
      <c r="S11" s="34"/>
    </row>
    <row r="12" spans="2:19" ht="15" customHeight="1" x14ac:dyDescent="0.2">
      <c r="B12" s="103"/>
      <c r="C12" s="68" t="s">
        <v>17</v>
      </c>
      <c r="D12" s="69"/>
      <c r="E12" s="86">
        <f>G12+I12+K12</f>
        <v>11954732324.76</v>
      </c>
      <c r="F12" s="87">
        <v>12445588292.49</v>
      </c>
      <c r="G12" s="105">
        <v>9105488914.1900005</v>
      </c>
      <c r="H12" s="106">
        <v>14950889.720000001</v>
      </c>
      <c r="I12" s="105">
        <v>2837485227.1500001</v>
      </c>
      <c r="J12" s="106">
        <v>3005444249.9299998</v>
      </c>
      <c r="K12" s="105">
        <v>11758183.42</v>
      </c>
      <c r="L12" s="106">
        <v>14950889.720000001</v>
      </c>
      <c r="M12" s="86" t="s">
        <v>16</v>
      </c>
      <c r="N12" s="87"/>
      <c r="O12" s="41"/>
    </row>
    <row r="13" spans="2:19" ht="15" customHeight="1" x14ac:dyDescent="0.2">
      <c r="B13" s="104"/>
      <c r="C13" s="66" t="s">
        <v>18</v>
      </c>
      <c r="D13" s="67"/>
      <c r="E13" s="74">
        <f>E11+E12</f>
        <v>30514045556.269997</v>
      </c>
      <c r="F13" s="75"/>
      <c r="G13" s="74">
        <f>G11+G12</f>
        <v>24097236488.68</v>
      </c>
      <c r="H13" s="75"/>
      <c r="I13" s="74">
        <f>I11+I12</f>
        <v>6393227141.75</v>
      </c>
      <c r="J13" s="75"/>
      <c r="K13" s="74">
        <f>K11+K12</f>
        <v>23581925.84</v>
      </c>
      <c r="L13" s="75"/>
      <c r="M13" s="74" t="s">
        <v>16</v>
      </c>
      <c r="N13" s="75"/>
      <c r="O13" s="43">
        <f>E13/E23</f>
        <v>0.46887571148221224</v>
      </c>
    </row>
    <row r="14" spans="2:19" s="26" customFormat="1" ht="15" customHeight="1" x14ac:dyDescent="0.2">
      <c r="B14" s="48"/>
      <c r="C14" s="45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S14" s="35"/>
    </row>
    <row r="15" spans="2:19" ht="15" customHeight="1" x14ac:dyDescent="0.2">
      <c r="B15" s="49" t="s">
        <v>20</v>
      </c>
      <c r="C15" s="70"/>
      <c r="D15" s="71"/>
      <c r="E15" s="72">
        <f>E9+E13</f>
        <v>62142336910.119995</v>
      </c>
      <c r="F15" s="73"/>
      <c r="G15" s="72">
        <f>G9+G13</f>
        <v>44014575528.550003</v>
      </c>
      <c r="H15" s="73"/>
      <c r="I15" s="72">
        <f>I9+I13</f>
        <v>17990582410.739998</v>
      </c>
      <c r="J15" s="73"/>
      <c r="K15" s="72">
        <f>K9+K13</f>
        <v>137178970.83000001</v>
      </c>
      <c r="L15" s="73"/>
      <c r="M15" s="72" t="s">
        <v>16</v>
      </c>
      <c r="N15" s="73"/>
      <c r="O15" s="50"/>
      <c r="S15" s="34"/>
    </row>
    <row r="16" spans="2:19" s="2" customFormat="1" ht="15" customHeight="1" x14ac:dyDescent="0.2">
      <c r="B16" s="51"/>
      <c r="C16" s="52"/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2:20" ht="15" customHeight="1" x14ac:dyDescent="0.2">
      <c r="B17" s="65" t="s">
        <v>21</v>
      </c>
      <c r="C17" s="68" t="s">
        <v>15</v>
      </c>
      <c r="D17" s="69"/>
      <c r="E17" s="86">
        <f>M17</f>
        <v>633357464.38999999</v>
      </c>
      <c r="F17" s="87"/>
      <c r="G17" s="76"/>
      <c r="H17" s="77"/>
      <c r="I17" s="76"/>
      <c r="J17" s="77"/>
      <c r="K17" s="76"/>
      <c r="L17" s="77"/>
      <c r="M17" s="105">
        <v>633357464.38999999</v>
      </c>
      <c r="N17" s="106">
        <v>251468545.38</v>
      </c>
      <c r="O17" s="42"/>
    </row>
    <row r="18" spans="2:20" ht="15" customHeight="1" x14ac:dyDescent="0.2">
      <c r="B18" s="65"/>
      <c r="C18" s="68" t="s">
        <v>17</v>
      </c>
      <c r="D18" s="69"/>
      <c r="E18" s="86">
        <f>M18</f>
        <v>2303482919.21</v>
      </c>
      <c r="F18" s="87"/>
      <c r="G18" s="76"/>
      <c r="H18" s="77"/>
      <c r="I18" s="76"/>
      <c r="J18" s="77"/>
      <c r="K18" s="76"/>
      <c r="L18" s="77"/>
      <c r="M18" s="105">
        <v>2303482919.21</v>
      </c>
      <c r="N18" s="106"/>
      <c r="O18" s="42"/>
    </row>
    <row r="19" spans="2:20" ht="15" customHeight="1" x14ac:dyDescent="0.2">
      <c r="B19" s="65"/>
      <c r="C19" s="66" t="s">
        <v>18</v>
      </c>
      <c r="D19" s="67"/>
      <c r="E19" s="74">
        <f>E17+E18</f>
        <v>2936840383.5999999</v>
      </c>
      <c r="F19" s="75"/>
      <c r="G19" s="74"/>
      <c r="H19" s="75"/>
      <c r="I19" s="74"/>
      <c r="J19" s="75"/>
      <c r="K19" s="74"/>
      <c r="L19" s="75"/>
      <c r="M19" s="74">
        <f>M17+M18</f>
        <v>2936840383.5999999</v>
      </c>
      <c r="N19" s="75"/>
      <c r="O19" s="43">
        <f>E19/E23</f>
        <v>4.51271897667858E-2</v>
      </c>
    </row>
    <row r="20" spans="2:20" s="26" customFormat="1" ht="15" customHeight="1" x14ac:dyDescent="0.2">
      <c r="B20" s="55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</row>
    <row r="21" spans="2:20" ht="15" customHeight="1" x14ac:dyDescent="0.2">
      <c r="B21" s="65" t="s">
        <v>22</v>
      </c>
      <c r="C21" s="68" t="s">
        <v>15</v>
      </c>
      <c r="D21" s="69"/>
      <c r="E21" s="76">
        <f>E7+E11+E17</f>
        <v>30964947522.099998</v>
      </c>
      <c r="F21" s="77"/>
      <c r="G21" s="76">
        <f>G7+G11+G17</f>
        <v>23019107338.27</v>
      </c>
      <c r="H21" s="77"/>
      <c r="I21" s="76">
        <f>I7+I11+I17</f>
        <v>7247433348.1599998</v>
      </c>
      <c r="J21" s="77"/>
      <c r="K21" s="76">
        <f>K7+K11+K17</f>
        <v>65049371.280000001</v>
      </c>
      <c r="L21" s="77"/>
      <c r="M21" s="78">
        <f>+M17</f>
        <v>633357464.38999999</v>
      </c>
      <c r="N21" s="79"/>
      <c r="O21" s="42"/>
    </row>
    <row r="22" spans="2:20" ht="15" customHeight="1" x14ac:dyDescent="0.2">
      <c r="B22" s="65"/>
      <c r="C22" s="68" t="s">
        <v>17</v>
      </c>
      <c r="D22" s="69"/>
      <c r="E22" s="76">
        <f>E8+E12+E18</f>
        <v>34114229771.620003</v>
      </c>
      <c r="F22" s="77"/>
      <c r="G22" s="76">
        <f>G8+G12+G18</f>
        <v>20995468190.279999</v>
      </c>
      <c r="H22" s="77"/>
      <c r="I22" s="76">
        <f>I8+I12+I18</f>
        <v>10743149062.58</v>
      </c>
      <c r="J22" s="77"/>
      <c r="K22" s="76">
        <f>K8+K12+K18</f>
        <v>72129599.549999997</v>
      </c>
      <c r="L22" s="77"/>
      <c r="M22" s="78">
        <f>M18</f>
        <v>2303482919.21</v>
      </c>
      <c r="N22" s="79">
        <v>1563040059.3900001</v>
      </c>
      <c r="O22" s="42"/>
    </row>
    <row r="23" spans="2:20" ht="15" customHeight="1" x14ac:dyDescent="0.2">
      <c r="B23" s="65"/>
      <c r="C23" s="66" t="s">
        <v>18</v>
      </c>
      <c r="D23" s="67"/>
      <c r="E23" s="61">
        <f>E21+E22</f>
        <v>65079177293.720001</v>
      </c>
      <c r="F23" s="62"/>
      <c r="G23" s="61">
        <f>G21+G22</f>
        <v>44014575528.550003</v>
      </c>
      <c r="H23" s="62"/>
      <c r="I23" s="61">
        <f>I21+I22</f>
        <v>17990582410.739998</v>
      </c>
      <c r="J23" s="62"/>
      <c r="K23" s="61">
        <f>K21+K22</f>
        <v>137178970.82999998</v>
      </c>
      <c r="L23" s="62"/>
      <c r="M23" s="61">
        <f>M21+M22</f>
        <v>2936840383.5999999</v>
      </c>
      <c r="N23" s="62"/>
      <c r="O23" s="43">
        <f>O9+O13+O19</f>
        <v>1</v>
      </c>
    </row>
    <row r="24" spans="2:20" ht="15" customHeight="1" thickBot="1" x14ac:dyDescent="0.25">
      <c r="B24" s="58" t="s">
        <v>9</v>
      </c>
      <c r="C24" s="59"/>
      <c r="D24" s="60"/>
      <c r="E24" s="88">
        <f>G24+I24+K24+M24</f>
        <v>0.99999999999999989</v>
      </c>
      <c r="F24" s="89"/>
      <c r="G24" s="63">
        <f>G23/E23</f>
        <v>0.67632347793673342</v>
      </c>
      <c r="H24" s="64"/>
      <c r="I24" s="63">
        <f>I23/E23</f>
        <v>0.27644145422342409</v>
      </c>
      <c r="J24" s="64"/>
      <c r="K24" s="63">
        <f>K23/E23</f>
        <v>2.1078780730566711E-3</v>
      </c>
      <c r="L24" s="64"/>
      <c r="M24" s="63">
        <f>M23/E23</f>
        <v>4.51271897667858E-2</v>
      </c>
      <c r="N24" s="64"/>
      <c r="O24" s="56"/>
      <c r="R24" s="20"/>
    </row>
    <row r="25" spans="2:20" ht="15" customHeight="1" x14ac:dyDescent="0.2">
      <c r="B25" s="27" t="s">
        <v>23</v>
      </c>
      <c r="C25" s="27"/>
      <c r="D25" s="27"/>
      <c r="E25" s="28"/>
      <c r="F25" s="28"/>
      <c r="G25" s="27"/>
      <c r="H25" s="27"/>
      <c r="I25" s="27"/>
      <c r="J25" s="27"/>
      <c r="K25" s="27"/>
      <c r="L25" s="27"/>
      <c r="M25" s="27"/>
      <c r="N25" s="27"/>
      <c r="O25" s="29"/>
    </row>
    <row r="26" spans="2:20" ht="15" customHeight="1" x14ac:dyDescent="0.2">
      <c r="E26" s="20"/>
      <c r="F26" s="20"/>
      <c r="G26" s="30"/>
      <c r="H26" s="30"/>
      <c r="I26" s="30"/>
      <c r="J26" s="30"/>
      <c r="K26" s="30"/>
      <c r="L26" s="30"/>
      <c r="T26" s="37"/>
    </row>
    <row r="27" spans="2:20" ht="15" customHeight="1" x14ac:dyDescent="0.2">
      <c r="E27" s="20"/>
    </row>
    <row r="29" spans="2:20" s="27" customFormat="1" ht="15.75" customHeight="1" x14ac:dyDescent="0.2"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S29" s="39"/>
    </row>
    <row r="30" spans="2:20" s="27" customFormat="1" ht="15" customHeight="1" thickBot="1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57" t="s">
        <v>0</v>
      </c>
      <c r="P30" s="57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21">
        <v>2024</v>
      </c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36">
        <v>62825.842369530001</v>
      </c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23">
        <v>63884.391015030014</v>
      </c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22">
        <v>65191.649549720001</v>
      </c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24">
        <v>65079.17729372</v>
      </c>
    </row>
  </sheetData>
  <mergeCells count="97"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  <mergeCell ref="E5:F6"/>
    <mergeCell ref="E7:F7"/>
    <mergeCell ref="E8:F8"/>
    <mergeCell ref="E9:F9"/>
    <mergeCell ref="E11:F11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M11:N11"/>
    <mergeCell ref="M12:N12"/>
    <mergeCell ref="M13:N13"/>
    <mergeCell ref="K15:L15"/>
    <mergeCell ref="K17:L17"/>
    <mergeCell ref="K11:L11"/>
    <mergeCell ref="K12:L12"/>
    <mergeCell ref="K13:L13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C7:D7"/>
    <mergeCell ref="C8:D8"/>
    <mergeCell ref="C9:D9"/>
    <mergeCell ref="C11:D11"/>
    <mergeCell ref="C12:D12"/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2024</vt:lpstr>
      <vt:lpstr>'4.Q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61)</cp:lastModifiedBy>
  <cp:lastPrinted>2024-05-03T12:04:29Z</cp:lastPrinted>
  <dcterms:created xsi:type="dcterms:W3CDTF">2004-09-09T09:31:43Z</dcterms:created>
  <dcterms:modified xsi:type="dcterms:W3CDTF">2025-01-12T17:02:50Z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