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- Web -\2023\12\"/>
    </mc:Choice>
  </mc:AlternateContent>
  <bookViews>
    <workbookView xWindow="-36" yWindow="12" windowWidth="14352" windowHeight="12648"/>
  </bookViews>
  <sheets>
    <sheet name="4.Q 2023" sheetId="2" r:id="rId1"/>
  </sheets>
  <definedNames>
    <definedName name="_xlnm.Print_Area" localSheetId="0">'4.Q 2023'!$A$1:$P$54</definedName>
  </definedNames>
  <calcPr calcId="162913"/>
</workbook>
</file>

<file path=xl/calcChain.xml><?xml version="1.0" encoding="utf-8"?>
<calcChain xmlns="http://schemas.openxmlformats.org/spreadsheetml/2006/main">
  <c r="G25" i="2" l="1"/>
  <c r="G24" i="2"/>
  <c r="E14" i="2" l="1"/>
  <c r="E10" i="2"/>
  <c r="E15" i="2"/>
  <c r="E16" i="2" l="1"/>
  <c r="E20" i="2"/>
  <c r="E24" i="2" s="1"/>
  <c r="K24" i="2" l="1"/>
  <c r="M24" i="2"/>
  <c r="I24" i="2"/>
  <c r="E11" i="2" l="1"/>
  <c r="E12" i="2" l="1"/>
  <c r="M25" i="2"/>
  <c r="E18" i="2" l="1"/>
  <c r="I16" i="2"/>
  <c r="I12" i="2"/>
  <c r="I18" i="2" l="1"/>
  <c r="K25" i="2"/>
  <c r="G16" i="2" l="1"/>
  <c r="I25" i="2" l="1"/>
  <c r="M22" i="2"/>
  <c r="N45" i="2" l="1"/>
  <c r="M26" i="2" l="1"/>
  <c r="E21" i="2"/>
  <c r="K16" i="2"/>
  <c r="K12" i="2"/>
  <c r="G12" i="2"/>
  <c r="G18" i="2" s="1"/>
  <c r="K18" i="2" l="1"/>
  <c r="E22" i="2"/>
  <c r="E25" i="2"/>
  <c r="E26" i="2" s="1"/>
  <c r="K26" i="2"/>
  <c r="I26" i="2"/>
  <c r="G26" i="2"/>
  <c r="O12" i="2" l="1"/>
  <c r="G27" i="2" l="1"/>
  <c r="M27" i="2"/>
  <c r="I27" i="2"/>
  <c r="O16" i="2"/>
  <c r="K27" i="2"/>
  <c r="O22" i="2"/>
  <c r="O26" i="2" l="1"/>
  <c r="E27" i="2"/>
</calcChain>
</file>

<file path=xl/sharedStrings.xml><?xml version="1.0" encoding="utf-8"?>
<sst xmlns="http://schemas.openxmlformats.org/spreadsheetml/2006/main" count="51" uniqueCount="26">
  <si>
    <t>(v milionech Kč)</t>
  </si>
  <si>
    <t>Období</t>
  </si>
  <si>
    <t>k 31. 3.</t>
  </si>
  <si>
    <t>k 30. 6.</t>
  </si>
  <si>
    <t>k 30. 9.</t>
  </si>
  <si>
    <t>k 31. 12.</t>
  </si>
  <si>
    <t>(v Kč)</t>
  </si>
  <si>
    <t>Pohledávky celkem</t>
  </si>
  <si>
    <t>Pohledávky</t>
  </si>
  <si>
    <t>Procentní podíl</t>
  </si>
  <si>
    <t>na pojistném</t>
  </si>
  <si>
    <t>na penále</t>
  </si>
  <si>
    <t>na pokutách</t>
  </si>
  <si>
    <t>na ostatním</t>
  </si>
  <si>
    <t>Odhlášení plátci</t>
  </si>
  <si>
    <t>OSVČ - DP</t>
  </si>
  <si>
    <t>-</t>
  </si>
  <si>
    <t>Zaměstnavatelé</t>
  </si>
  <si>
    <t>S</t>
  </si>
  <si>
    <t>Neodhlášení</t>
  </si>
  <si>
    <t>Mezisoučet</t>
  </si>
  <si>
    <t>Splátkový režim</t>
  </si>
  <si>
    <t>Ú h r n</t>
  </si>
  <si>
    <t>Vysvětlivky: OSVČ - DP  - osoby samostatně výdělečně činné důchodově pojištěné</t>
  </si>
  <si>
    <t>STAV POHLEDÁVEK ČSSZ ZA PLÁTCI POJISTNÉHO V LETECH 1993 - 2023</t>
  </si>
  <si>
    <t>STRUKTURA POHLEDÁVEK K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</si>
</sst>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K_č_-;\-* #,##0.00\ _K_č_-;_-* &quot;-&quot;??\ _K_č_-;_-@_-"/>
    <numFmt numFmtId="165" formatCode="#,##0.00_ ;\-#,##0.00\ "/>
    <numFmt numFmtId="166" formatCode="_(* #,##0.00_);_(* \(#,##0.00\);_(* &quot;-&quot;??_);_(@_)"/>
    <numFmt numFmtId="167" formatCode="#,##0.0000"/>
  </numFmts>
  <fonts count="9" x14ac:knownFonts="1">
    <font>
      <sz val="12"/>
      <name val="Times New Roman CE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theme="0"/>
      <name val="Tahoma"/>
      <family val="2"/>
      <charset val="238"/>
    </font>
    <font>
      <sz val="12"/>
      <name val="Times New Roman CE"/>
      <charset val="238"/>
    </font>
    <font>
      <u/>
      <sz val="10"/>
      <name val="Tahoma"/>
      <family val="2"/>
      <charset val="238"/>
    </font>
    <font>
      <b/>
      <sz val="10"/>
      <name val="Symbol"/>
      <family val="1"/>
      <charset val="2"/>
    </font>
    <font>
      <i/>
      <sz val="10"/>
      <name val="Tahoma"/>
      <family val="2"/>
      <charset val="238"/>
    </font>
    <font>
      <sz val="10"/>
      <color rgb="FFFF000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E8EEE6"/>
        <bgColor indexed="64"/>
      </patternFill>
    </fill>
    <fill>
      <patternFill patternType="solid">
        <fgColor rgb="FFB5C8A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left"/>
    </xf>
    <xf numFmtId="3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Continuous" vertical="center"/>
    </xf>
    <xf numFmtId="0" fontId="1" fillId="0" borderId="4" xfId="0" applyFont="1" applyBorder="1" applyAlignment="1">
      <alignment horizontal="left" vertical="center" indent="1"/>
    </xf>
    <xf numFmtId="0" fontId="1" fillId="3" borderId="4" xfId="0" applyFont="1" applyFill="1" applyBorder="1" applyAlignment="1">
      <alignment horizontal="left" vertical="center" indent="1"/>
    </xf>
    <xf numFmtId="3" fontId="1" fillId="3" borderId="1" xfId="0" applyNumberFormat="1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left" vertical="center" indent="1"/>
    </xf>
    <xf numFmtId="3" fontId="1" fillId="3" borderId="6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 vertical="center" indent="1"/>
    </xf>
    <xf numFmtId="3" fontId="1" fillId="3" borderId="8" xfId="0" applyNumberFormat="1" applyFont="1" applyFill="1" applyBorder="1" applyAlignment="1">
      <alignment horizontal="right" vertical="center"/>
    </xf>
    <xf numFmtId="3" fontId="1" fillId="3" borderId="9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3" fontId="1" fillId="0" borderId="8" xfId="0" applyNumberFormat="1" applyFont="1" applyBorder="1" applyAlignment="1">
      <alignment horizontal="right" vertical="center"/>
    </xf>
    <xf numFmtId="165" fontId="1" fillId="0" borderId="0" xfId="0" applyNumberFormat="1" applyFont="1"/>
    <xf numFmtId="0" fontId="3" fillId="2" borderId="10" xfId="0" applyFont="1" applyFill="1" applyBorder="1" applyAlignment="1">
      <alignment horizontal="center" vertical="center"/>
    </xf>
    <xf numFmtId="3" fontId="1" fillId="0" borderId="11" xfId="0" applyNumberFormat="1" applyFont="1" applyBorder="1" applyAlignment="1">
      <alignment horizontal="right" vertical="center"/>
    </xf>
    <xf numFmtId="3" fontId="1" fillId="3" borderId="11" xfId="0" applyNumberFormat="1" applyFont="1" applyFill="1" applyBorder="1" applyAlignment="1">
      <alignment horizontal="right" vertical="center"/>
    </xf>
    <xf numFmtId="3" fontId="1" fillId="3" borderId="12" xfId="0" applyNumberFormat="1" applyFont="1" applyFill="1" applyBorder="1" applyAlignment="1">
      <alignment horizontal="right" vertical="center"/>
    </xf>
    <xf numFmtId="0" fontId="2" fillId="0" borderId="0" xfId="0" applyFont="1" applyBorder="1"/>
    <xf numFmtId="10" fontId="2" fillId="4" borderId="8" xfId="0" applyNumberFormat="1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left" vertical="center" wrapText="1" indent="1"/>
    </xf>
    <xf numFmtId="0" fontId="6" fillId="0" borderId="21" xfId="0" applyFont="1" applyFill="1" applyBorder="1" applyAlignment="1">
      <alignment horizontal="left" vertical="center" indent="1"/>
    </xf>
    <xf numFmtId="165" fontId="2" fillId="0" borderId="21" xfId="0" applyNumberFormat="1" applyFont="1" applyFill="1" applyBorder="1" applyAlignment="1">
      <alignment horizontal="right" vertical="center"/>
    </xf>
    <xf numFmtId="10" fontId="2" fillId="0" borderId="11" xfId="0" applyNumberFormat="1" applyFont="1" applyFill="1" applyBorder="1" applyAlignment="1">
      <alignment horizontal="right" vertical="center"/>
    </xf>
    <xf numFmtId="0" fontId="1" fillId="0" borderId="0" xfId="0" applyFont="1" applyFill="1" applyBorder="1"/>
    <xf numFmtId="0" fontId="1" fillId="0" borderId="16" xfId="0" applyFont="1" applyFill="1" applyBorder="1" applyAlignment="1">
      <alignment horizontal="left" vertical="center" indent="1"/>
    </xf>
    <xf numFmtId="0" fontId="1" fillId="4" borderId="4" xfId="0" applyFont="1" applyFill="1" applyBorder="1" applyAlignment="1">
      <alignment horizontal="left" vertical="center" indent="1"/>
    </xf>
    <xf numFmtId="0" fontId="1" fillId="0" borderId="24" xfId="0" applyFont="1" applyFill="1" applyBorder="1" applyAlignment="1">
      <alignment horizontal="left" vertical="center" indent="1"/>
    </xf>
    <xf numFmtId="0" fontId="1" fillId="0" borderId="21" xfId="0" applyFont="1" applyFill="1" applyBorder="1" applyAlignment="1">
      <alignment horizontal="left" vertical="center" indent="1"/>
    </xf>
    <xf numFmtId="165" fontId="1" fillId="0" borderId="21" xfId="0" applyNumberFormat="1" applyFont="1" applyFill="1" applyBorder="1" applyAlignment="1">
      <alignment horizontal="right" vertical="center"/>
    </xf>
    <xf numFmtId="0" fontId="1" fillId="0" borderId="24" xfId="0" applyFont="1" applyFill="1" applyBorder="1" applyAlignment="1">
      <alignment horizontal="left" vertical="center" wrapText="1" indent="1"/>
    </xf>
    <xf numFmtId="10" fontId="1" fillId="4" borderId="9" xfId="0" applyNumberFormat="1" applyFont="1" applyFill="1" applyBorder="1" applyAlignment="1">
      <alignment vertical="center"/>
    </xf>
    <xf numFmtId="0" fontId="1" fillId="0" borderId="0" xfId="0" applyFont="1" applyFill="1"/>
    <xf numFmtId="166" fontId="1" fillId="0" borderId="0" xfId="0" applyNumberFormat="1" applyFont="1" applyFill="1" applyBorder="1"/>
    <xf numFmtId="10" fontId="1" fillId="0" borderId="0" xfId="0" applyNumberFormat="1" applyFont="1" applyFill="1"/>
    <xf numFmtId="0" fontId="1" fillId="0" borderId="0" xfId="0" applyNumberFormat="1" applyFont="1"/>
    <xf numFmtId="0" fontId="5" fillId="0" borderId="8" xfId="0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right" vertical="center"/>
    </xf>
    <xf numFmtId="0" fontId="7" fillId="0" borderId="0" xfId="0" applyFont="1" applyAlignment="1">
      <alignment horizontal="right"/>
    </xf>
    <xf numFmtId="167" fontId="2" fillId="0" borderId="0" xfId="0" applyNumberFormat="1" applyFont="1" applyBorder="1"/>
    <xf numFmtId="167" fontId="1" fillId="0" borderId="0" xfId="0" applyNumberFormat="1" applyFont="1" applyBorder="1"/>
    <xf numFmtId="167" fontId="1" fillId="0" borderId="0" xfId="0" applyNumberFormat="1" applyFont="1"/>
    <xf numFmtId="167" fontId="1" fillId="0" borderId="0" xfId="0" applyNumberFormat="1" applyFont="1" applyFill="1" applyBorder="1"/>
    <xf numFmtId="3" fontId="1" fillId="0" borderId="8" xfId="0" applyNumberFormat="1" applyFont="1" applyFill="1" applyBorder="1" applyAlignment="1">
      <alignment horizontal="right" vertical="center"/>
    </xf>
    <xf numFmtId="0" fontId="8" fillId="0" borderId="0" xfId="0" applyFont="1"/>
    <xf numFmtId="0" fontId="1" fillId="4" borderId="25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165" fontId="2" fillId="4" borderId="29" xfId="1" applyNumberFormat="1" applyFont="1" applyFill="1" applyBorder="1" applyAlignment="1">
      <alignment horizontal="right" vertical="center"/>
    </xf>
    <xf numFmtId="165" fontId="2" fillId="4" borderId="30" xfId="1" applyNumberFormat="1" applyFont="1" applyFill="1" applyBorder="1" applyAlignment="1">
      <alignment horizontal="right" vertical="center"/>
    </xf>
    <xf numFmtId="10" fontId="1" fillId="4" borderId="31" xfId="0" applyNumberFormat="1" applyFont="1" applyFill="1" applyBorder="1" applyAlignment="1">
      <alignment horizontal="right" vertical="center"/>
    </xf>
    <xf numFmtId="10" fontId="1" fillId="4" borderId="26" xfId="0" applyNumberFormat="1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left" vertical="center" wrapText="1" indent="1"/>
    </xf>
    <xf numFmtId="0" fontId="6" fillId="4" borderId="29" xfId="0" applyFont="1" applyFill="1" applyBorder="1" applyAlignment="1">
      <alignment horizontal="left" vertical="center"/>
    </xf>
    <xf numFmtId="0" fontId="6" fillId="4" borderId="30" xfId="0" applyFont="1" applyFill="1" applyBorder="1" applyAlignment="1">
      <alignment horizontal="left" vertical="center"/>
    </xf>
    <xf numFmtId="0" fontId="1" fillId="0" borderId="29" xfId="0" applyFont="1" applyFill="1" applyBorder="1" applyAlignment="1">
      <alignment horizontal="left" vertical="center"/>
    </xf>
    <xf numFmtId="0" fontId="1" fillId="0" borderId="30" xfId="0" applyFont="1" applyFill="1" applyBorder="1" applyAlignment="1">
      <alignment horizontal="left" vertical="center"/>
    </xf>
    <xf numFmtId="0" fontId="1" fillId="4" borderId="29" xfId="0" applyFont="1" applyFill="1" applyBorder="1" applyAlignment="1">
      <alignment horizontal="left" vertical="center"/>
    </xf>
    <xf numFmtId="0" fontId="1" fillId="4" borderId="30" xfId="0" applyFont="1" applyFill="1" applyBorder="1" applyAlignment="1">
      <alignment horizontal="left" vertical="center"/>
    </xf>
    <xf numFmtId="165" fontId="1" fillId="4" borderId="29" xfId="0" applyNumberFormat="1" applyFont="1" applyFill="1" applyBorder="1" applyAlignment="1">
      <alignment horizontal="right" vertical="center"/>
    </xf>
    <xf numFmtId="165" fontId="1" fillId="4" borderId="30" xfId="0" applyNumberFormat="1" applyFont="1" applyFill="1" applyBorder="1" applyAlignment="1">
      <alignment horizontal="right" vertical="center"/>
    </xf>
    <xf numFmtId="4" fontId="1" fillId="0" borderId="29" xfId="1" applyNumberFormat="1" applyFont="1" applyFill="1" applyBorder="1" applyAlignment="1">
      <alignment horizontal="right" vertical="center"/>
    </xf>
    <xf numFmtId="4" fontId="1" fillId="0" borderId="30" xfId="1" applyNumberFormat="1" applyFont="1" applyFill="1" applyBorder="1" applyAlignment="1">
      <alignment horizontal="right" vertical="center"/>
    </xf>
    <xf numFmtId="165" fontId="2" fillId="4" borderId="29" xfId="0" applyNumberFormat="1" applyFont="1" applyFill="1" applyBorder="1" applyAlignment="1">
      <alignment horizontal="right" vertical="center"/>
    </xf>
    <xf numFmtId="165" fontId="2" fillId="4" borderId="30" xfId="0" applyNumberFormat="1" applyFont="1" applyFill="1" applyBorder="1" applyAlignment="1">
      <alignment horizontal="right" vertical="center"/>
    </xf>
    <xf numFmtId="165" fontId="1" fillId="0" borderId="29" xfId="1" applyNumberFormat="1" applyFont="1" applyFill="1" applyBorder="1" applyAlignment="1">
      <alignment horizontal="right" vertical="center"/>
    </xf>
    <xf numFmtId="165" fontId="1" fillId="0" borderId="30" xfId="1" applyNumberFormat="1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165" fontId="1" fillId="0" borderId="29" xfId="0" applyNumberFormat="1" applyFont="1" applyFill="1" applyBorder="1" applyAlignment="1">
      <alignment horizontal="right" vertical="center"/>
    </xf>
    <xf numFmtId="165" fontId="1" fillId="0" borderId="30" xfId="0" applyNumberFormat="1" applyFont="1" applyFill="1" applyBorder="1" applyAlignment="1">
      <alignment horizontal="right" vertical="center"/>
    </xf>
    <xf numFmtId="10" fontId="1" fillId="4" borderId="31" xfId="1" applyNumberFormat="1" applyFont="1" applyFill="1" applyBorder="1" applyAlignment="1">
      <alignment horizontal="right" vertical="center"/>
    </xf>
    <xf numFmtId="10" fontId="1" fillId="4" borderId="26" xfId="1" applyNumberFormat="1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righ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 wrapText="1"/>
    </xf>
    <xf numFmtId="0" fontId="1" fillId="4" borderId="19" xfId="0" applyFont="1" applyFill="1" applyBorder="1" applyAlignment="1">
      <alignment horizontal="left" vertical="center" wrapText="1" indent="1"/>
    </xf>
    <xf numFmtId="0" fontId="1" fillId="4" borderId="22" xfId="0" applyFont="1" applyFill="1" applyBorder="1" applyAlignment="1">
      <alignment horizontal="left" vertical="center" indent="1"/>
    </xf>
    <xf numFmtId="0" fontId="1" fillId="4" borderId="23" xfId="0" applyFont="1" applyFill="1" applyBorder="1" applyAlignment="1">
      <alignment horizontal="left" vertical="center" indent="1"/>
    </xf>
    <xf numFmtId="0" fontId="1" fillId="4" borderId="19" xfId="0" applyFont="1" applyFill="1" applyBorder="1" applyAlignment="1">
      <alignment horizontal="left" vertical="center" indent="1"/>
    </xf>
    <xf numFmtId="0" fontId="2" fillId="0" borderId="0" xfId="0" applyFont="1" applyFill="1" applyAlignment="1"/>
    <xf numFmtId="4" fontId="1" fillId="0" borderId="0" xfId="0" applyNumberFormat="1" applyFont="1" applyFill="1"/>
    <xf numFmtId="0" fontId="1" fillId="0" borderId="0" xfId="0" applyFont="1" applyFill="1" applyAlignment="1">
      <alignment horizontal="left"/>
    </xf>
    <xf numFmtId="0" fontId="7" fillId="0" borderId="35" xfId="0" applyFont="1" applyFill="1" applyBorder="1" applyAlignment="1">
      <alignment horizontal="right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15</xdr:col>
      <xdr:colOff>759757</xdr:colOff>
      <xdr:row>4</xdr:row>
      <xdr:rowOff>44174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11939386" cy="827945"/>
        </a:xfrm>
        <a:prstGeom prst="rect">
          <a:avLst/>
        </a:prstGeom>
      </xdr:spPr>
    </xdr:pic>
    <xdr:clientData/>
  </xdr:twoCellAnchor>
  <xdr:twoCellAnchor editAs="oneCell">
    <xdr:from>
      <xdr:col>0</xdr:col>
      <xdr:colOff>154642</xdr:colOff>
      <xdr:row>30</xdr:row>
      <xdr:rowOff>87406</xdr:rowOff>
    </xdr:from>
    <xdr:to>
      <xdr:col>11</xdr:col>
      <xdr:colOff>266700</xdr:colOff>
      <xdr:row>34</xdr:row>
      <xdr:rowOff>127468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642" y="5735171"/>
          <a:ext cx="8287870" cy="7930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T54"/>
  <sheetViews>
    <sheetView showGridLines="0" tabSelected="1" zoomScale="85" zoomScaleNormal="85" zoomScaleSheetLayoutView="100" workbookViewId="0">
      <selection activeCell="H30" sqref="H30"/>
    </sheetView>
  </sheetViews>
  <sheetFormatPr defaultColWidth="9" defaultRowHeight="15" customHeight="1" x14ac:dyDescent="0.25"/>
  <cols>
    <col min="1" max="1" width="3.19921875" style="1" customWidth="1"/>
    <col min="2" max="2" width="11.59765625" style="1" customWidth="1"/>
    <col min="3" max="5" width="10.3984375" style="1" customWidth="1"/>
    <col min="6" max="14" width="10.19921875" style="1" customWidth="1"/>
    <col min="15" max="16" width="10.3984375" style="1" customWidth="1"/>
    <col min="17" max="17" width="9" style="1"/>
    <col min="18" max="18" width="15.09765625" style="1" customWidth="1"/>
    <col min="19" max="19" width="18.5" style="1" customWidth="1"/>
    <col min="20" max="16384" width="9" style="1"/>
  </cols>
  <sheetData>
    <row r="4" spans="2:19" ht="15" customHeight="1" x14ac:dyDescent="0.25">
      <c r="R4" s="53"/>
    </row>
    <row r="6" spans="2:19" s="39" customFormat="1" ht="15" customHeight="1" x14ac:dyDescent="0.25">
      <c r="B6" s="101" t="s">
        <v>25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</row>
    <row r="7" spans="2:19" ht="15" customHeight="1" thickBot="1" x14ac:dyDescent="0.3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47" t="s">
        <v>6</v>
      </c>
    </row>
    <row r="8" spans="2:19" s="25" customFormat="1" ht="15" customHeight="1" x14ac:dyDescent="0.25">
      <c r="B8" s="91"/>
      <c r="C8" s="77"/>
      <c r="D8" s="78"/>
      <c r="E8" s="86" t="s">
        <v>7</v>
      </c>
      <c r="F8" s="87"/>
      <c r="G8" s="76" t="s">
        <v>8</v>
      </c>
      <c r="H8" s="77"/>
      <c r="I8" s="77"/>
      <c r="J8" s="77"/>
      <c r="K8" s="77"/>
      <c r="L8" s="77"/>
      <c r="M8" s="77"/>
      <c r="N8" s="78"/>
      <c r="O8" s="95" t="s">
        <v>9</v>
      </c>
    </row>
    <row r="9" spans="2:19" s="25" customFormat="1" ht="15" customHeight="1" x14ac:dyDescent="0.25">
      <c r="B9" s="92"/>
      <c r="C9" s="93"/>
      <c r="D9" s="94"/>
      <c r="E9" s="88"/>
      <c r="F9" s="89"/>
      <c r="G9" s="80" t="s">
        <v>10</v>
      </c>
      <c r="H9" s="81"/>
      <c r="I9" s="80" t="s">
        <v>11</v>
      </c>
      <c r="J9" s="81"/>
      <c r="K9" s="80" t="s">
        <v>12</v>
      </c>
      <c r="L9" s="81"/>
      <c r="M9" s="79" t="s">
        <v>13</v>
      </c>
      <c r="N9" s="79"/>
      <c r="O9" s="96"/>
      <c r="S9" s="48"/>
    </row>
    <row r="10" spans="2:19" s="2" customFormat="1" ht="15" customHeight="1" x14ac:dyDescent="0.25">
      <c r="B10" s="97" t="s">
        <v>14</v>
      </c>
      <c r="C10" s="64" t="s">
        <v>15</v>
      </c>
      <c r="D10" s="65"/>
      <c r="E10" s="74">
        <f>SUM(G10:K10)</f>
        <v>10712198709.990002</v>
      </c>
      <c r="F10" s="75"/>
      <c r="G10" s="70">
        <v>7203135287.3100004</v>
      </c>
      <c r="H10" s="71"/>
      <c r="I10" s="70">
        <v>3459344183.0599999</v>
      </c>
      <c r="J10" s="71"/>
      <c r="K10" s="70">
        <v>49719239.619999997</v>
      </c>
      <c r="L10" s="71"/>
      <c r="M10" s="74" t="s">
        <v>16</v>
      </c>
      <c r="N10" s="75"/>
      <c r="O10" s="43"/>
      <c r="S10" s="49"/>
    </row>
    <row r="11" spans="2:19" s="2" customFormat="1" ht="15" customHeight="1" x14ac:dyDescent="0.25">
      <c r="B11" s="61"/>
      <c r="C11" s="64" t="s">
        <v>17</v>
      </c>
      <c r="D11" s="65"/>
      <c r="E11" s="74">
        <f>SUM(G11:K11)</f>
        <v>20487518965.070004</v>
      </c>
      <c r="F11" s="75"/>
      <c r="G11" s="70">
        <v>12030000297.98</v>
      </c>
      <c r="H11" s="71"/>
      <c r="I11" s="70">
        <v>8395567208.1000004</v>
      </c>
      <c r="J11" s="71"/>
      <c r="K11" s="70">
        <v>61951458.990000002</v>
      </c>
      <c r="L11" s="71"/>
      <c r="M11" s="74" t="s">
        <v>16</v>
      </c>
      <c r="N11" s="75"/>
      <c r="O11" s="44"/>
    </row>
    <row r="12" spans="2:19" s="2" customFormat="1" ht="15" customHeight="1" x14ac:dyDescent="0.25">
      <c r="B12" s="61"/>
      <c r="C12" s="62" t="s">
        <v>18</v>
      </c>
      <c r="D12" s="63"/>
      <c r="E12" s="72">
        <f>E10+E11</f>
        <v>31199717675.060005</v>
      </c>
      <c r="F12" s="73"/>
      <c r="G12" s="72">
        <f>G10+G11</f>
        <v>19233135585.290001</v>
      </c>
      <c r="H12" s="73"/>
      <c r="I12" s="72">
        <f>I10+I11</f>
        <v>11854911391.16</v>
      </c>
      <c r="J12" s="73"/>
      <c r="K12" s="72">
        <f>K10+K11</f>
        <v>111670698.61</v>
      </c>
      <c r="L12" s="73"/>
      <c r="M12" s="72"/>
      <c r="N12" s="73"/>
      <c r="O12" s="26">
        <f>E12/E26</f>
        <v>0.50717680637557661</v>
      </c>
    </row>
    <row r="13" spans="2:19" s="2" customFormat="1" ht="15" customHeight="1" x14ac:dyDescent="0.25">
      <c r="B13" s="27"/>
      <c r="C13" s="28"/>
      <c r="D13" s="28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30"/>
      <c r="S13" s="49"/>
    </row>
    <row r="14" spans="2:19" ht="15" customHeight="1" x14ac:dyDescent="0.25">
      <c r="B14" s="98" t="s">
        <v>19</v>
      </c>
      <c r="C14" s="64" t="s">
        <v>15</v>
      </c>
      <c r="D14" s="65"/>
      <c r="E14" s="82">
        <f>G14+I14+K14</f>
        <v>16206194596.34</v>
      </c>
      <c r="F14" s="90"/>
      <c r="G14" s="70">
        <v>12877529350.1</v>
      </c>
      <c r="H14" s="71">
        <v>14663274.4</v>
      </c>
      <c r="I14" s="70">
        <v>3312590726.3600001</v>
      </c>
      <c r="J14" s="71">
        <v>3487426175.7399998</v>
      </c>
      <c r="K14" s="70">
        <v>16074519.880000001</v>
      </c>
      <c r="L14" s="71">
        <v>14663274.4</v>
      </c>
      <c r="M14" s="82" t="s">
        <v>16</v>
      </c>
      <c r="N14" s="83"/>
      <c r="O14" s="44"/>
      <c r="S14" s="50"/>
    </row>
    <row r="15" spans="2:19" ht="15" customHeight="1" x14ac:dyDescent="0.25">
      <c r="B15" s="99"/>
      <c r="C15" s="64" t="s">
        <v>17</v>
      </c>
      <c r="D15" s="65"/>
      <c r="E15" s="82">
        <f>G15+I15+K15</f>
        <v>11008956043.660019</v>
      </c>
      <c r="F15" s="83">
        <v>12445588292.49</v>
      </c>
      <c r="G15" s="70">
        <v>8641014960.0900192</v>
      </c>
      <c r="H15" s="71">
        <v>14950889.720000001</v>
      </c>
      <c r="I15" s="70">
        <v>2355290274.1100001</v>
      </c>
      <c r="J15" s="71">
        <v>3005444249.9299998</v>
      </c>
      <c r="K15" s="70">
        <v>12650809.460000001</v>
      </c>
      <c r="L15" s="71">
        <v>14950889.720000001</v>
      </c>
      <c r="M15" s="82" t="s">
        <v>16</v>
      </c>
      <c r="N15" s="83"/>
      <c r="O15" s="43"/>
    </row>
    <row r="16" spans="2:19" ht="15" customHeight="1" x14ac:dyDescent="0.25">
      <c r="B16" s="100"/>
      <c r="C16" s="62" t="s">
        <v>18</v>
      </c>
      <c r="D16" s="63"/>
      <c r="E16" s="72">
        <f>E14+E15</f>
        <v>27215150640.000019</v>
      </c>
      <c r="F16" s="73"/>
      <c r="G16" s="72">
        <f>G14+G15</f>
        <v>21518544310.190018</v>
      </c>
      <c r="H16" s="73"/>
      <c r="I16" s="72">
        <f>I14+I15</f>
        <v>5667881000.4700003</v>
      </c>
      <c r="J16" s="73"/>
      <c r="K16" s="72">
        <f>K14+K15</f>
        <v>28725329.340000004</v>
      </c>
      <c r="L16" s="73"/>
      <c r="M16" s="72" t="s">
        <v>16</v>
      </c>
      <c r="N16" s="73"/>
      <c r="O16" s="26">
        <f>E16/E26</f>
        <v>0.44240442591116791</v>
      </c>
    </row>
    <row r="17" spans="2:20" s="31" customFormat="1" ht="15" customHeight="1" x14ac:dyDescent="0.25">
      <c r="B17" s="32"/>
      <c r="C17" s="28"/>
      <c r="D17" s="28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30"/>
      <c r="S17" s="51"/>
    </row>
    <row r="18" spans="2:20" ht="15" customHeight="1" x14ac:dyDescent="0.25">
      <c r="B18" s="33" t="s">
        <v>20</v>
      </c>
      <c r="C18" s="66"/>
      <c r="D18" s="67"/>
      <c r="E18" s="68">
        <f>E12+E16</f>
        <v>58414868315.060028</v>
      </c>
      <c r="F18" s="69"/>
      <c r="G18" s="68">
        <f>G12+G16</f>
        <v>40751679895.480019</v>
      </c>
      <c r="H18" s="69"/>
      <c r="I18" s="68">
        <f>I12+I16</f>
        <v>17522792391.630001</v>
      </c>
      <c r="J18" s="69"/>
      <c r="K18" s="68">
        <f>K12+K16</f>
        <v>140396027.94999999</v>
      </c>
      <c r="L18" s="69"/>
      <c r="M18" s="68" t="s">
        <v>16</v>
      </c>
      <c r="N18" s="69"/>
      <c r="O18" s="45"/>
      <c r="S18" s="50"/>
    </row>
    <row r="19" spans="2:20" s="2" customFormat="1" ht="15" customHeight="1" x14ac:dyDescent="0.25">
      <c r="B19" s="34"/>
      <c r="C19" s="35"/>
      <c r="D19" s="35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46"/>
    </row>
    <row r="20" spans="2:20" ht="15" customHeight="1" x14ac:dyDescent="0.25">
      <c r="B20" s="61" t="s">
        <v>21</v>
      </c>
      <c r="C20" s="64" t="s">
        <v>15</v>
      </c>
      <c r="D20" s="65"/>
      <c r="E20" s="82">
        <f>M20</f>
        <v>939118090.53999996</v>
      </c>
      <c r="F20" s="83"/>
      <c r="G20" s="74"/>
      <c r="H20" s="75"/>
      <c r="I20" s="74"/>
      <c r="J20" s="75"/>
      <c r="K20" s="74"/>
      <c r="L20" s="75"/>
      <c r="M20" s="70">
        <v>939118090.53999996</v>
      </c>
      <c r="N20" s="71">
        <v>251468545.38</v>
      </c>
      <c r="O20" s="44"/>
    </row>
    <row r="21" spans="2:20" ht="15" customHeight="1" x14ac:dyDescent="0.25">
      <c r="B21" s="61"/>
      <c r="C21" s="64" t="s">
        <v>17</v>
      </c>
      <c r="D21" s="65"/>
      <c r="E21" s="82">
        <f>M21</f>
        <v>2162465614.4000001</v>
      </c>
      <c r="F21" s="83"/>
      <c r="G21" s="74"/>
      <c r="H21" s="75"/>
      <c r="I21" s="74"/>
      <c r="J21" s="75"/>
      <c r="K21" s="74"/>
      <c r="L21" s="75"/>
      <c r="M21" s="70">
        <v>2162465614.4000001</v>
      </c>
      <c r="N21" s="71"/>
      <c r="O21" s="44"/>
    </row>
    <row r="22" spans="2:20" ht="15" customHeight="1" x14ac:dyDescent="0.25">
      <c r="B22" s="61"/>
      <c r="C22" s="62" t="s">
        <v>18</v>
      </c>
      <c r="D22" s="63"/>
      <c r="E22" s="72">
        <f>E20+E21</f>
        <v>3101583704.9400001</v>
      </c>
      <c r="F22" s="73"/>
      <c r="G22" s="72"/>
      <c r="H22" s="73"/>
      <c r="I22" s="72"/>
      <c r="J22" s="73"/>
      <c r="K22" s="72"/>
      <c r="L22" s="73"/>
      <c r="M22" s="72">
        <f>M20+M21</f>
        <v>3101583704.9400001</v>
      </c>
      <c r="N22" s="73"/>
      <c r="O22" s="26">
        <f>E22/E26</f>
        <v>5.0418767713255361E-2</v>
      </c>
    </row>
    <row r="23" spans="2:20" s="31" customFormat="1" ht="15" customHeight="1" x14ac:dyDescent="0.25">
      <c r="B23" s="37"/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30"/>
    </row>
    <row r="24" spans="2:20" ht="15" customHeight="1" x14ac:dyDescent="0.25">
      <c r="B24" s="61" t="s">
        <v>22</v>
      </c>
      <c r="C24" s="64" t="s">
        <v>15</v>
      </c>
      <c r="D24" s="65"/>
      <c r="E24" s="74">
        <f>E10+E14+E20</f>
        <v>27857511396.870003</v>
      </c>
      <c r="F24" s="75"/>
      <c r="G24" s="74">
        <f>G10+G14+G20</f>
        <v>20080664637.41</v>
      </c>
      <c r="H24" s="75"/>
      <c r="I24" s="74">
        <f>I10+I14+I20</f>
        <v>6771934909.4200001</v>
      </c>
      <c r="J24" s="75"/>
      <c r="K24" s="74">
        <f>K10+K14+K20</f>
        <v>65793759.5</v>
      </c>
      <c r="L24" s="75"/>
      <c r="M24" s="74">
        <f>+M20</f>
        <v>939118090.53999996</v>
      </c>
      <c r="N24" s="75"/>
      <c r="O24" s="44"/>
    </row>
    <row r="25" spans="2:20" ht="15" customHeight="1" x14ac:dyDescent="0.25">
      <c r="B25" s="61"/>
      <c r="C25" s="64" t="s">
        <v>17</v>
      </c>
      <c r="D25" s="65"/>
      <c r="E25" s="74">
        <f>E11+E15+E21</f>
        <v>33658940623.130024</v>
      </c>
      <c r="F25" s="75"/>
      <c r="G25" s="74">
        <f>G11+G15+G21</f>
        <v>20671015258.070019</v>
      </c>
      <c r="H25" s="75"/>
      <c r="I25" s="74">
        <f>I11+I15+I21</f>
        <v>10750857482.210001</v>
      </c>
      <c r="J25" s="75"/>
      <c r="K25" s="74">
        <f>K11+K15+K21</f>
        <v>74602268.450000003</v>
      </c>
      <c r="L25" s="75"/>
      <c r="M25" s="74">
        <f>M21</f>
        <v>2162465614.4000001</v>
      </c>
      <c r="N25" s="75">
        <v>1563040059.3900001</v>
      </c>
      <c r="O25" s="44"/>
    </row>
    <row r="26" spans="2:20" ht="15" customHeight="1" x14ac:dyDescent="0.25">
      <c r="B26" s="61"/>
      <c r="C26" s="62" t="s">
        <v>18</v>
      </c>
      <c r="D26" s="63"/>
      <c r="E26" s="57">
        <f>E24+E25</f>
        <v>61516452020.000031</v>
      </c>
      <c r="F26" s="58"/>
      <c r="G26" s="57">
        <f>G24+G25</f>
        <v>40751679895.480019</v>
      </c>
      <c r="H26" s="58"/>
      <c r="I26" s="57">
        <f>I24+I25</f>
        <v>17522792391.630001</v>
      </c>
      <c r="J26" s="58"/>
      <c r="K26" s="57">
        <f>K24+K25</f>
        <v>140396027.94999999</v>
      </c>
      <c r="L26" s="58"/>
      <c r="M26" s="57">
        <f>M24+M25</f>
        <v>3101583704.9400001</v>
      </c>
      <c r="N26" s="58"/>
      <c r="O26" s="26">
        <f>O12+O16+O22</f>
        <v>0.99999999999999989</v>
      </c>
    </row>
    <row r="27" spans="2:20" ht="15" customHeight="1" thickBot="1" x14ac:dyDescent="0.3">
      <c r="B27" s="54" t="s">
        <v>9</v>
      </c>
      <c r="C27" s="55"/>
      <c r="D27" s="56"/>
      <c r="E27" s="84">
        <f>G27+I27+K27+M27</f>
        <v>0.99999999999999989</v>
      </c>
      <c r="F27" s="85"/>
      <c r="G27" s="59">
        <f>G26/E26</f>
        <v>0.66245172725876589</v>
      </c>
      <c r="H27" s="60"/>
      <c r="I27" s="59">
        <f>I26/E26</f>
        <v>0.28484725331579669</v>
      </c>
      <c r="J27" s="60"/>
      <c r="K27" s="59">
        <f>K26/E26</f>
        <v>2.2822517121818871E-3</v>
      </c>
      <c r="L27" s="60"/>
      <c r="M27" s="59">
        <f>M26/E26</f>
        <v>5.0418767713255361E-2</v>
      </c>
      <c r="N27" s="60"/>
      <c r="O27" s="38"/>
      <c r="R27" s="20"/>
    </row>
    <row r="28" spans="2:20" ht="15" customHeight="1" x14ac:dyDescent="0.25">
      <c r="B28" s="39" t="s">
        <v>23</v>
      </c>
      <c r="C28" s="39"/>
      <c r="D28" s="39"/>
      <c r="E28" s="40"/>
      <c r="F28" s="40"/>
      <c r="G28" s="39"/>
      <c r="H28" s="39"/>
      <c r="I28" s="39"/>
      <c r="J28" s="39"/>
      <c r="K28" s="39"/>
      <c r="L28" s="39"/>
      <c r="M28" s="39"/>
      <c r="N28" s="39"/>
      <c r="O28" s="41"/>
    </row>
    <row r="29" spans="2:20" ht="15" customHeight="1" x14ac:dyDescent="0.25">
      <c r="E29" s="20"/>
      <c r="F29" s="20"/>
      <c r="G29" s="42"/>
      <c r="H29" s="42"/>
      <c r="I29" s="42"/>
      <c r="J29" s="42"/>
      <c r="K29" s="42"/>
      <c r="L29" s="42"/>
      <c r="T29" s="53"/>
    </row>
    <row r="30" spans="2:20" ht="15" customHeight="1" x14ac:dyDescent="0.25">
      <c r="E30" s="20"/>
    </row>
    <row r="36" spans="2:19" s="39" customFormat="1" ht="25.5" customHeight="1" x14ac:dyDescent="0.25">
      <c r="B36" s="101" t="s">
        <v>24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S36" s="102"/>
    </row>
    <row r="37" spans="2:19" s="39" customFormat="1" ht="15" customHeight="1" thickBot="1" x14ac:dyDescent="0.3"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4" t="s">
        <v>0</v>
      </c>
      <c r="P37" s="104"/>
    </row>
    <row r="38" spans="2:19" s="2" customFormat="1" ht="15" customHeight="1" x14ac:dyDescent="0.25">
      <c r="B38" s="6" t="s">
        <v>1</v>
      </c>
      <c r="C38" s="7">
        <v>1993</v>
      </c>
      <c r="D38" s="7">
        <v>1994</v>
      </c>
      <c r="E38" s="7">
        <v>1995</v>
      </c>
      <c r="F38" s="7">
        <v>1996</v>
      </c>
      <c r="G38" s="7">
        <v>1997</v>
      </c>
      <c r="H38" s="8">
        <v>1998</v>
      </c>
      <c r="I38" s="7">
        <v>1999</v>
      </c>
      <c r="J38" s="7">
        <v>2000</v>
      </c>
      <c r="K38" s="7">
        <v>2001</v>
      </c>
      <c r="L38" s="7">
        <v>2002</v>
      </c>
      <c r="M38" s="7">
        <v>2003</v>
      </c>
      <c r="N38" s="7">
        <v>2004</v>
      </c>
      <c r="O38" s="7">
        <v>2005</v>
      </c>
      <c r="P38" s="18">
        <v>2006</v>
      </c>
    </row>
    <row r="39" spans="2:19" s="2" customFormat="1" ht="15" customHeight="1" x14ac:dyDescent="0.25">
      <c r="B39" s="9" t="s">
        <v>2</v>
      </c>
      <c r="C39" s="4">
        <v>222</v>
      </c>
      <c r="D39" s="4">
        <v>3941</v>
      </c>
      <c r="E39" s="4">
        <v>8268</v>
      </c>
      <c r="F39" s="4">
        <v>15490</v>
      </c>
      <c r="G39" s="4">
        <v>24355</v>
      </c>
      <c r="H39" s="4">
        <v>33987</v>
      </c>
      <c r="I39" s="4">
        <v>42530</v>
      </c>
      <c r="J39" s="4">
        <v>50747</v>
      </c>
      <c r="K39" s="4">
        <v>56932</v>
      </c>
      <c r="L39" s="4">
        <v>60318.588249259992</v>
      </c>
      <c r="M39" s="4">
        <v>63070.589479959999</v>
      </c>
      <c r="N39" s="4">
        <v>62941</v>
      </c>
      <c r="O39" s="4">
        <v>62493</v>
      </c>
      <c r="P39" s="19">
        <v>62142</v>
      </c>
    </row>
    <row r="40" spans="2:19" s="2" customFormat="1" ht="15" customHeight="1" x14ac:dyDescent="0.25">
      <c r="B40" s="10" t="s">
        <v>3</v>
      </c>
      <c r="C40" s="11">
        <v>1714</v>
      </c>
      <c r="D40" s="11">
        <v>4485</v>
      </c>
      <c r="E40" s="11">
        <v>10142</v>
      </c>
      <c r="F40" s="11">
        <v>17973</v>
      </c>
      <c r="G40" s="11">
        <v>26879</v>
      </c>
      <c r="H40" s="11">
        <v>35823</v>
      </c>
      <c r="I40" s="11">
        <v>44837</v>
      </c>
      <c r="J40" s="11">
        <v>52646</v>
      </c>
      <c r="K40" s="11">
        <v>58550</v>
      </c>
      <c r="L40" s="11">
        <v>60805.60491337</v>
      </c>
      <c r="M40" s="11">
        <v>63203</v>
      </c>
      <c r="N40" s="11">
        <v>62297</v>
      </c>
      <c r="O40" s="11">
        <v>62722</v>
      </c>
      <c r="P40" s="16">
        <v>61492</v>
      </c>
    </row>
    <row r="41" spans="2:19" s="2" customFormat="1" ht="15" customHeight="1" x14ac:dyDescent="0.25">
      <c r="B41" s="9" t="s">
        <v>4</v>
      </c>
      <c r="C41" s="4">
        <v>2291</v>
      </c>
      <c r="D41" s="4">
        <v>5699</v>
      </c>
      <c r="E41" s="4">
        <v>11939</v>
      </c>
      <c r="F41" s="4">
        <v>19841</v>
      </c>
      <c r="G41" s="4">
        <v>29117</v>
      </c>
      <c r="H41" s="4">
        <v>37869</v>
      </c>
      <c r="I41" s="4">
        <v>47310</v>
      </c>
      <c r="J41" s="4">
        <v>54495</v>
      </c>
      <c r="K41" s="4">
        <v>59775</v>
      </c>
      <c r="L41" s="4">
        <v>62007.909316489997</v>
      </c>
      <c r="M41" s="4">
        <v>62930</v>
      </c>
      <c r="N41" s="4">
        <v>62471</v>
      </c>
      <c r="O41" s="4">
        <v>62930</v>
      </c>
      <c r="P41" s="19">
        <v>60894</v>
      </c>
    </row>
    <row r="42" spans="2:19" s="2" customFormat="1" ht="15" customHeight="1" thickBot="1" x14ac:dyDescent="0.3">
      <c r="B42" s="12" t="s">
        <v>5</v>
      </c>
      <c r="C42" s="13">
        <v>3145</v>
      </c>
      <c r="D42" s="13">
        <v>7049</v>
      </c>
      <c r="E42" s="13">
        <v>13762</v>
      </c>
      <c r="F42" s="13">
        <v>21985</v>
      </c>
      <c r="G42" s="13">
        <v>32564</v>
      </c>
      <c r="H42" s="13">
        <v>39854</v>
      </c>
      <c r="I42" s="13">
        <v>49127</v>
      </c>
      <c r="J42" s="13">
        <v>55850</v>
      </c>
      <c r="K42" s="13">
        <v>60638.460358020006</v>
      </c>
      <c r="L42" s="13">
        <v>61749</v>
      </c>
      <c r="M42" s="13">
        <v>63754</v>
      </c>
      <c r="N42" s="13">
        <v>61977</v>
      </c>
      <c r="O42" s="13">
        <v>62180</v>
      </c>
      <c r="P42" s="17">
        <v>59721</v>
      </c>
    </row>
    <row r="43" spans="2:19" s="2" customFormat="1" ht="15" customHeight="1" thickBot="1" x14ac:dyDescent="0.3"/>
    <row r="44" spans="2:19" ht="15" customHeight="1" x14ac:dyDescent="0.25">
      <c r="B44" s="6" t="s">
        <v>1</v>
      </c>
      <c r="C44" s="7">
        <v>2007</v>
      </c>
      <c r="D44" s="7">
        <v>2008</v>
      </c>
      <c r="E44" s="7">
        <v>2009</v>
      </c>
      <c r="F44" s="7">
        <v>2010</v>
      </c>
      <c r="G44" s="7">
        <v>2011</v>
      </c>
      <c r="H44" s="14">
        <v>2012</v>
      </c>
      <c r="I44" s="14">
        <v>2013</v>
      </c>
      <c r="J44" s="14">
        <v>2014</v>
      </c>
      <c r="K44" s="7">
        <v>2015</v>
      </c>
      <c r="L44" s="7">
        <v>2016</v>
      </c>
      <c r="M44" s="7">
        <v>2017</v>
      </c>
      <c r="N44" s="7">
        <v>2018</v>
      </c>
      <c r="O44" s="7">
        <v>2019</v>
      </c>
      <c r="P44" s="21">
        <v>2020</v>
      </c>
    </row>
    <row r="45" spans="2:19" ht="15" customHeight="1" x14ac:dyDescent="0.25">
      <c r="B45" s="15" t="s">
        <v>2</v>
      </c>
      <c r="C45" s="5">
        <v>59252.672380779899</v>
      </c>
      <c r="D45" s="5">
        <v>57393.953702550003</v>
      </c>
      <c r="E45" s="5">
        <v>63159.483734870002</v>
      </c>
      <c r="F45" s="5">
        <v>60060.378697990003</v>
      </c>
      <c r="G45" s="5">
        <v>60679.459079699998</v>
      </c>
      <c r="H45" s="5">
        <v>61589.381842139999</v>
      </c>
      <c r="I45" s="5">
        <v>63207.207034300001</v>
      </c>
      <c r="J45" s="5">
        <v>63751.888847770002</v>
      </c>
      <c r="K45" s="4">
        <v>64153.371160839997</v>
      </c>
      <c r="L45" s="4">
        <v>61282.18376344</v>
      </c>
      <c r="M45" s="4">
        <v>59896.905582550004</v>
      </c>
      <c r="N45" s="4">
        <f>59434.98553663</f>
        <v>59434.985536630003</v>
      </c>
      <c r="O45" s="4">
        <v>60064.097807129998</v>
      </c>
      <c r="P45" s="22">
        <v>58250.94204301</v>
      </c>
    </row>
    <row r="46" spans="2:19" ht="15" customHeight="1" x14ac:dyDescent="0.25">
      <c r="B46" s="10" t="s">
        <v>3</v>
      </c>
      <c r="C46" s="11">
        <v>58702.139117749997</v>
      </c>
      <c r="D46" s="11">
        <v>56783.640900209903</v>
      </c>
      <c r="E46" s="11">
        <v>59925.355875059897</v>
      </c>
      <c r="F46" s="11">
        <v>60068.23251301</v>
      </c>
      <c r="G46" s="11">
        <v>61034.362505140001</v>
      </c>
      <c r="H46" s="11">
        <v>62305.31249235</v>
      </c>
      <c r="I46" s="11">
        <v>63145.32657248</v>
      </c>
      <c r="J46" s="11">
        <v>64321.608496870002</v>
      </c>
      <c r="K46" s="11">
        <v>63169.835174749998</v>
      </c>
      <c r="L46" s="11">
        <v>61144.651179410001</v>
      </c>
      <c r="M46" s="11">
        <v>59904.875790309998</v>
      </c>
      <c r="N46" s="11">
        <v>59538.065517499999</v>
      </c>
      <c r="O46" s="11">
        <v>59518.601759849997</v>
      </c>
      <c r="P46" s="23">
        <v>57048.592106099997</v>
      </c>
    </row>
    <row r="47" spans="2:19" ht="15" customHeight="1" x14ac:dyDescent="0.25">
      <c r="B47" s="15" t="s">
        <v>4</v>
      </c>
      <c r="C47" s="5">
        <v>58765.581404379998</v>
      </c>
      <c r="D47" s="5">
        <v>56280.254653099902</v>
      </c>
      <c r="E47" s="5">
        <v>60176.625155549998</v>
      </c>
      <c r="F47" s="5">
        <v>60716.301518389999</v>
      </c>
      <c r="G47" s="5">
        <v>61729.462648350003</v>
      </c>
      <c r="H47" s="5">
        <v>63206.184674559998</v>
      </c>
      <c r="I47" s="5">
        <v>63866.802647099998</v>
      </c>
      <c r="J47" s="5">
        <v>64378.55378283</v>
      </c>
      <c r="K47" s="4">
        <v>62731.971881580001</v>
      </c>
      <c r="L47" s="4">
        <v>60930.704716699998</v>
      </c>
      <c r="M47" s="4">
        <v>60012.96628049</v>
      </c>
      <c r="N47" s="4">
        <v>59927.113099260001</v>
      </c>
      <c r="O47" s="4">
        <v>59281.309798629998</v>
      </c>
      <c r="P47" s="22">
        <v>58048.200656929999</v>
      </c>
    </row>
    <row r="48" spans="2:19" ht="15" customHeight="1" thickBot="1" x14ac:dyDescent="0.3">
      <c r="B48" s="12" t="s">
        <v>5</v>
      </c>
      <c r="C48" s="13">
        <v>57488.368621069996</v>
      </c>
      <c r="D48" s="13">
        <v>55797.4504726999</v>
      </c>
      <c r="E48" s="13">
        <v>59713.030024510001</v>
      </c>
      <c r="F48" s="13">
        <v>60092.39601638</v>
      </c>
      <c r="G48" s="13">
        <v>61310.986536169999</v>
      </c>
      <c r="H48" s="13">
        <v>62526.044997739999</v>
      </c>
      <c r="I48" s="13">
        <v>63378.11065088</v>
      </c>
      <c r="J48" s="13">
        <v>63867.115628959997</v>
      </c>
      <c r="K48" s="13">
        <v>61276.079763060014</v>
      </c>
      <c r="L48" s="13">
        <v>59957.423131449999</v>
      </c>
      <c r="M48" s="13">
        <v>59233.638444880002</v>
      </c>
      <c r="N48" s="13">
        <v>58750.507498519997</v>
      </c>
      <c r="O48" s="13">
        <v>57113.163449090003</v>
      </c>
      <c r="P48" s="24">
        <v>57281.564253899996</v>
      </c>
    </row>
    <row r="49" spans="2:5" ht="15" customHeight="1" thickBot="1" x14ac:dyDescent="0.3"/>
    <row r="50" spans="2:5" ht="15" customHeight="1" x14ac:dyDescent="0.25">
      <c r="B50" s="6" t="s">
        <v>1</v>
      </c>
      <c r="C50" s="7">
        <v>2021</v>
      </c>
      <c r="D50" s="7">
        <v>2022</v>
      </c>
      <c r="E50" s="21">
        <v>2023</v>
      </c>
    </row>
    <row r="51" spans="2:5" ht="15" customHeight="1" x14ac:dyDescent="0.25">
      <c r="B51" s="9" t="s">
        <v>2</v>
      </c>
      <c r="C51" s="5">
        <v>57615</v>
      </c>
      <c r="D51" s="5">
        <v>57932.250998670002</v>
      </c>
      <c r="E51" s="52">
        <v>59421.390463609998</v>
      </c>
    </row>
    <row r="52" spans="2:5" ht="15" customHeight="1" x14ac:dyDescent="0.25">
      <c r="B52" s="10" t="s">
        <v>3</v>
      </c>
      <c r="C52" s="11">
        <v>57740.130226759997</v>
      </c>
      <c r="D52" s="11">
        <v>57808.476834169996</v>
      </c>
      <c r="E52" s="23">
        <v>60982.145877579998</v>
      </c>
    </row>
    <row r="53" spans="2:5" ht="15" customHeight="1" x14ac:dyDescent="0.25">
      <c r="B53" s="9" t="s">
        <v>4</v>
      </c>
      <c r="C53" s="5">
        <v>58215.77574117</v>
      </c>
      <c r="D53" s="5">
        <v>58378.549977369999</v>
      </c>
      <c r="E53" s="22">
        <v>61321.897119209993</v>
      </c>
    </row>
    <row r="54" spans="2:5" ht="15" customHeight="1" thickBot="1" x14ac:dyDescent="0.3">
      <c r="B54" s="12" t="s">
        <v>5</v>
      </c>
      <c r="C54" s="13">
        <v>57599.76393329</v>
      </c>
      <c r="D54" s="13">
        <v>58759.000120919998</v>
      </c>
      <c r="E54" s="24">
        <v>61516.452019999997</v>
      </c>
    </row>
  </sheetData>
  <mergeCells count="97">
    <mergeCell ref="B8:D9"/>
    <mergeCell ref="C22:D22"/>
    <mergeCell ref="C24:D24"/>
    <mergeCell ref="O8:O9"/>
    <mergeCell ref="B10:B12"/>
    <mergeCell ref="B14:B16"/>
    <mergeCell ref="B20:B22"/>
    <mergeCell ref="G10:H10"/>
    <mergeCell ref="G11:H11"/>
    <mergeCell ref="G12:H12"/>
    <mergeCell ref="G14:H14"/>
    <mergeCell ref="E18:F18"/>
    <mergeCell ref="E20:F20"/>
    <mergeCell ref="E21:F21"/>
    <mergeCell ref="G20:H20"/>
    <mergeCell ref="G9:H9"/>
    <mergeCell ref="E8:F9"/>
    <mergeCell ref="E10:F10"/>
    <mergeCell ref="E11:F11"/>
    <mergeCell ref="E12:F12"/>
    <mergeCell ref="E14:F14"/>
    <mergeCell ref="I14:J14"/>
    <mergeCell ref="I15:J15"/>
    <mergeCell ref="G15:H15"/>
    <mergeCell ref="G16:H16"/>
    <mergeCell ref="E27:F27"/>
    <mergeCell ref="G24:H24"/>
    <mergeCell ref="G25:H25"/>
    <mergeCell ref="G26:H26"/>
    <mergeCell ref="G27:H27"/>
    <mergeCell ref="E15:F15"/>
    <mergeCell ref="E16:F16"/>
    <mergeCell ref="E22:F22"/>
    <mergeCell ref="E24:F24"/>
    <mergeCell ref="E25:F25"/>
    <mergeCell ref="E26:F26"/>
    <mergeCell ref="M14:N14"/>
    <mergeCell ref="M15:N15"/>
    <mergeCell ref="M16:N16"/>
    <mergeCell ref="K18:L18"/>
    <mergeCell ref="K20:L20"/>
    <mergeCell ref="K14:L14"/>
    <mergeCell ref="K15:L15"/>
    <mergeCell ref="K16:L16"/>
    <mergeCell ref="G8:N8"/>
    <mergeCell ref="M9:N9"/>
    <mergeCell ref="M10:N10"/>
    <mergeCell ref="M11:N11"/>
    <mergeCell ref="M12:N12"/>
    <mergeCell ref="K10:L10"/>
    <mergeCell ref="K9:L9"/>
    <mergeCell ref="K11:L11"/>
    <mergeCell ref="K12:L12"/>
    <mergeCell ref="I12:J12"/>
    <mergeCell ref="I9:J9"/>
    <mergeCell ref="I10:J10"/>
    <mergeCell ref="I11:J11"/>
    <mergeCell ref="M21:N21"/>
    <mergeCell ref="M22:N22"/>
    <mergeCell ref="C21:D21"/>
    <mergeCell ref="M24:N24"/>
    <mergeCell ref="M25:N25"/>
    <mergeCell ref="K21:L21"/>
    <mergeCell ref="K22:L22"/>
    <mergeCell ref="K24:L24"/>
    <mergeCell ref="K25:L25"/>
    <mergeCell ref="I25:J25"/>
    <mergeCell ref="I21:J21"/>
    <mergeCell ref="I22:J22"/>
    <mergeCell ref="I24:J24"/>
    <mergeCell ref="G22:H22"/>
    <mergeCell ref="G21:H21"/>
    <mergeCell ref="C25:D25"/>
    <mergeCell ref="C16:D16"/>
    <mergeCell ref="C18:D18"/>
    <mergeCell ref="C20:D20"/>
    <mergeCell ref="M18:N18"/>
    <mergeCell ref="M20:N20"/>
    <mergeCell ref="I16:J16"/>
    <mergeCell ref="I18:J18"/>
    <mergeCell ref="I20:J20"/>
    <mergeCell ref="G18:H18"/>
    <mergeCell ref="C10:D10"/>
    <mergeCell ref="C11:D11"/>
    <mergeCell ref="C12:D12"/>
    <mergeCell ref="C14:D14"/>
    <mergeCell ref="C15:D15"/>
    <mergeCell ref="O37:P37"/>
    <mergeCell ref="B27:D27"/>
    <mergeCell ref="M26:N26"/>
    <mergeCell ref="M27:N27"/>
    <mergeCell ref="K26:L26"/>
    <mergeCell ref="K27:L27"/>
    <mergeCell ref="I26:J26"/>
    <mergeCell ref="I27:J27"/>
    <mergeCell ref="B24:B26"/>
    <mergeCell ref="C26:D26"/>
  </mergeCells>
  <phoneticPr fontId="0" type="noConversion"/>
  <printOptions horizontalCentered="1"/>
  <pageMargins left="0" right="0" top="0.39370078740157483" bottom="0.19685039370078741" header="0.19685039370078741" footer="0.19685039370078741"/>
  <pageSetup paperSize="9" scale="83" fitToHeight="2" orientation="landscape" r:id="rId1"/>
  <headerFooter alignWithMargins="0"/>
  <rowBreaks count="1" manualBreakCount="1">
    <brk id="30" max="15" man="1"/>
  </rowBreaks>
  <customProperties>
    <customPr name="_pios_id" r:id="rId2"/>
  </customProperties>
  <drawing r:id="rId3"/>
  <webPublishItems count="1">
    <webPublishItem id="27959" divId="POCET-A-PRUMERNE-VYSE-DUCHODU-2Q2009_27959" sourceType="sheet" destinationFile="\\sixu6\home$\xxburja2\Statistiky na web\DP\POCET-A-PRUMERNE-VYSE-DUCHODU-2Q2009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4.Q 2023</vt:lpstr>
      <vt:lpstr>'4.Q 2023'!Oblast_tisku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Sovova</dc:creator>
  <cp:lastModifiedBy>Novotný Ondřej (ČSSZ 61)</cp:lastModifiedBy>
  <cp:lastPrinted>2021-07-19T07:10:43Z</cp:lastPrinted>
  <dcterms:created xsi:type="dcterms:W3CDTF">2004-09-09T09:31:43Z</dcterms:created>
  <dcterms:modified xsi:type="dcterms:W3CDTF">2024-01-16T15:01:51Z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web2Q_2018-STAV POHLEDAVEK-1993-2018.xlsx</vt:lpwstr>
  </property>
</Properties>
</file>