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ohledávky\"/>
    </mc:Choice>
  </mc:AlternateContent>
  <bookViews>
    <workbookView xWindow="-30" yWindow="15" windowWidth="14355" windowHeight="12645"/>
  </bookViews>
  <sheets>
    <sheet name="3.Q 2021" sheetId="2" r:id="rId1"/>
  </sheets>
  <definedNames>
    <definedName name="_xlnm.Print_Area" localSheetId="0">'3.Q 2021'!$A$1:$P$54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E15" i="2" l="1"/>
  <c r="E14" i="2"/>
  <c r="E11" i="2"/>
  <c r="E10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1" i="2"/>
  <c r="E22" i="2" s="1"/>
  <c r="K16" i="2"/>
  <c r="I18" i="2"/>
  <c r="K12" i="2"/>
  <c r="G12" i="2"/>
  <c r="G18" i="2" s="1"/>
  <c r="E25" i="2"/>
  <c r="K18" i="2" l="1"/>
  <c r="K26" i="2"/>
  <c r="I26" i="2"/>
  <c r="G26" i="2"/>
  <c r="E12" i="2"/>
  <c r="E18" i="2" s="1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<sst xmlns="http://schemas.openxmlformats.org/spreadsheetml/2006/main" count="51" uniqueCount="26">
  <si>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</si>
  <si>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</si>
  <si>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</si>
  <si>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</si>
  <si>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</si>
  <si>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</si>
  <si>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</si>
  <si>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</si>
  <si>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</si>
  <si>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</si>
  <si>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</si>
  <si>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</si>
  <si>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</si>
  <si>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</si>
  <si>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</si>
  <si>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</si>
  <si>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</si>
  <si>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</si>
  <si>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</si>
  <si>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</si>
  <si>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</si>
  <si>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</si>
  <si>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</si>
  <si>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</si>
  <si>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1993 - 2021</t>
  </si>
  <si>
    <t>STRUKTURA POHLEDÁVEK K 30.9.2021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</si>
</sst>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91"/>
      <c r="C8" s="78"/>
      <c r="D8" s="79"/>
      <c r="E8" s="87" t="s">
        <v>7</v>
      </c>
      <c r="F8" s="88"/>
      <c r="G8" s="77" t="s">
        <v>8</v>
      </c>
      <c r="H8" s="78"/>
      <c r="I8" s="78"/>
      <c r="J8" s="78"/>
      <c r="K8" s="78"/>
      <c r="L8" s="78"/>
      <c r="M8" s="78"/>
      <c r="N8" s="79"/>
      <c r="O8" s="95" t="s">
        <v>9</v>
      </c>
    </row>
    <row r="9" spans="2:19" s="27" customFormat="1" ht="15" customHeight="1" x14ac:dyDescent="0.2">
      <c r="B9" s="92"/>
      <c r="C9" s="93"/>
      <c r="D9" s="94"/>
      <c r="E9" s="89"/>
      <c r="F9" s="90"/>
      <c r="G9" s="81" t="s">
        <v>10</v>
      </c>
      <c r="H9" s="82"/>
      <c r="I9" s="81" t="s">
        <v>11</v>
      </c>
      <c r="J9" s="82"/>
      <c r="K9" s="81" t="s">
        <v>12</v>
      </c>
      <c r="L9" s="82"/>
      <c r="M9" s="80" t="s">
        <v>13</v>
      </c>
      <c r="N9" s="80"/>
      <c r="O9" s="96"/>
      <c r="S9" s="50"/>
    </row>
    <row r="10" spans="2:19" s="2" customFormat="1" ht="15" customHeight="1" x14ac:dyDescent="0.2">
      <c r="B10" s="97" t="s">
        <v>14</v>
      </c>
      <c r="C10" s="65" t="s">
        <v>15</v>
      </c>
      <c r="D10" s="66"/>
      <c r="E10" s="75">
        <f>SUM(G10:K10)</f>
        <v>10161892937.889999</v>
      </c>
      <c r="F10" s="76"/>
      <c r="G10" s="71">
        <v>6810003555.1499996</v>
      </c>
      <c r="H10" s="72"/>
      <c r="I10" s="71">
        <v>3298633560.3499999</v>
      </c>
      <c r="J10" s="72"/>
      <c r="K10" s="71">
        <v>53255822.390000001</v>
      </c>
      <c r="L10" s="72"/>
      <c r="M10" s="75" t="s">
        <v>16</v>
      </c>
      <c r="N10" s="76"/>
      <c r="O10" s="45"/>
      <c r="S10" s="51"/>
    </row>
    <row r="11" spans="2:19" s="2" customFormat="1" ht="15" customHeight="1" x14ac:dyDescent="0.2">
      <c r="B11" s="62"/>
      <c r="C11" s="65" t="s">
        <v>17</v>
      </c>
      <c r="D11" s="66"/>
      <c r="E11" s="75">
        <f>SUM(G11:K11)</f>
        <v>22872228481.07</v>
      </c>
      <c r="F11" s="76"/>
      <c r="G11" s="71">
        <v>12845790155.809999</v>
      </c>
      <c r="H11" s="72"/>
      <c r="I11" s="71">
        <v>9962588838.6800003</v>
      </c>
      <c r="J11" s="72"/>
      <c r="K11" s="71">
        <v>63849486.579999998</v>
      </c>
      <c r="L11" s="72"/>
      <c r="M11" s="75" t="s">
        <v>16</v>
      </c>
      <c r="N11" s="76"/>
      <c r="O11" s="46"/>
    </row>
    <row r="12" spans="2:19" s="2" customFormat="1" ht="15" customHeight="1" x14ac:dyDescent="0.2">
      <c r="B12" s="62"/>
      <c r="C12" s="63" t="s">
        <v>18</v>
      </c>
      <c r="D12" s="64"/>
      <c r="E12" s="73">
        <f>E10+E11</f>
        <v>33034121418.959999</v>
      </c>
      <c r="F12" s="74"/>
      <c r="G12" s="73">
        <f>G10+G11</f>
        <v>19655793710.959999</v>
      </c>
      <c r="H12" s="74"/>
      <c r="I12" s="73">
        <f>I10+I11</f>
        <v>13261222399.030001</v>
      </c>
      <c r="J12" s="74"/>
      <c r="K12" s="73">
        <f>K10+K11</f>
        <v>117105308.97</v>
      </c>
      <c r="L12" s="74"/>
      <c r="M12" s="73"/>
      <c r="N12" s="74"/>
      <c r="O12" s="28">
        <f>E12/E26</f>
        <v>0.56744277643625707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98" t="s">
        <v>19</v>
      </c>
      <c r="C14" s="65" t="s">
        <v>15</v>
      </c>
      <c r="D14" s="66"/>
      <c r="E14" s="83">
        <f>G14+I14+K14</f>
        <v>13337063930.76</v>
      </c>
      <c r="F14" s="84">
        <v>12445588291.49</v>
      </c>
      <c r="G14" s="71">
        <v>9700188594.8400002</v>
      </c>
      <c r="H14" s="72">
        <v>8943498841.3499908</v>
      </c>
      <c r="I14" s="71">
        <v>3622925672.6599998</v>
      </c>
      <c r="J14" s="72">
        <v>3487426175.7399998</v>
      </c>
      <c r="K14" s="71">
        <v>13949663.26</v>
      </c>
      <c r="L14" s="72">
        <v>14663274.4</v>
      </c>
      <c r="M14" s="83" t="s">
        <v>16</v>
      </c>
      <c r="N14" s="84"/>
      <c r="O14" s="46"/>
      <c r="S14" s="52"/>
    </row>
    <row r="15" spans="2:19" ht="15" customHeight="1" x14ac:dyDescent="0.2">
      <c r="B15" s="99"/>
      <c r="C15" s="65" t="s">
        <v>17</v>
      </c>
      <c r="D15" s="66"/>
      <c r="E15" s="83">
        <f>G15+I15+K15</f>
        <v>10148819677.54999</v>
      </c>
      <c r="F15" s="84">
        <v>12445588292.49</v>
      </c>
      <c r="G15" s="71">
        <v>7071208352.7399902</v>
      </c>
      <c r="H15" s="72">
        <v>7061739724.7299995</v>
      </c>
      <c r="I15" s="71">
        <v>3062858718.0999999</v>
      </c>
      <c r="J15" s="72">
        <v>3005444249.9299998</v>
      </c>
      <c r="K15" s="71">
        <v>14752606.710000001</v>
      </c>
      <c r="L15" s="72">
        <v>14950889.720000001</v>
      </c>
      <c r="M15" s="83" t="s">
        <v>16</v>
      </c>
      <c r="N15" s="84"/>
      <c r="O15" s="45"/>
    </row>
    <row r="16" spans="2:19" ht="15" customHeight="1" x14ac:dyDescent="0.2">
      <c r="B16" s="100"/>
      <c r="C16" s="63" t="s">
        <v>18</v>
      </c>
      <c r="D16" s="64"/>
      <c r="E16" s="73">
        <f>E14+E15</f>
        <v>23485883608.30999</v>
      </c>
      <c r="F16" s="74"/>
      <c r="G16" s="73">
        <f>G14+G15</f>
        <v>16771396947.57999</v>
      </c>
      <c r="H16" s="74"/>
      <c r="I16" s="73">
        <f>I14+I15</f>
        <v>6685784390.7600002</v>
      </c>
      <c r="J16" s="74"/>
      <c r="K16" s="73">
        <f>K14+K15</f>
        <v>28702269.969999999</v>
      </c>
      <c r="L16" s="74"/>
      <c r="M16" s="73" t="s">
        <v>16</v>
      </c>
      <c r="N16" s="74"/>
      <c r="O16" s="28">
        <f>E16/E26</f>
        <v>0.40342816546376203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67"/>
      <c r="D18" s="68"/>
      <c r="E18" s="69">
        <f>E12+E16</f>
        <v>56520005027.269989</v>
      </c>
      <c r="F18" s="70"/>
      <c r="G18" s="69">
        <f>G12+G16</f>
        <v>36427190658.539993</v>
      </c>
      <c r="H18" s="70"/>
      <c r="I18" s="69">
        <f>I12+I16</f>
        <v>19947006789.790001</v>
      </c>
      <c r="J18" s="70"/>
      <c r="K18" s="69">
        <f>K12+K16</f>
        <v>145807578.94</v>
      </c>
      <c r="L18" s="70"/>
      <c r="M18" s="69" t="s">
        <v>16</v>
      </c>
      <c r="N18" s="70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2" t="s">
        <v>21</v>
      </c>
      <c r="C20" s="65" t="s">
        <v>15</v>
      </c>
      <c r="D20" s="66"/>
      <c r="E20" s="83">
        <f>M20</f>
        <v>262389305.88999999</v>
      </c>
      <c r="F20" s="84"/>
      <c r="G20" s="75"/>
      <c r="H20" s="76"/>
      <c r="I20" s="75"/>
      <c r="J20" s="76"/>
      <c r="K20" s="75"/>
      <c r="L20" s="76"/>
      <c r="M20" s="71">
        <v>262389305.88999999</v>
      </c>
      <c r="N20" s="72">
        <v>251468545.38</v>
      </c>
      <c r="O20" s="46"/>
    </row>
    <row r="21" spans="2:19" ht="15" customHeight="1" x14ac:dyDescent="0.2">
      <c r="B21" s="62"/>
      <c r="C21" s="65" t="s">
        <v>17</v>
      </c>
      <c r="D21" s="66"/>
      <c r="E21" s="83">
        <f>M21</f>
        <v>1433381408.01</v>
      </c>
      <c r="F21" s="84"/>
      <c r="G21" s="75"/>
      <c r="H21" s="76"/>
      <c r="I21" s="75"/>
      <c r="J21" s="76"/>
      <c r="K21" s="75"/>
      <c r="L21" s="76"/>
      <c r="M21" s="71">
        <v>1433381408.01</v>
      </c>
      <c r="N21" s="72"/>
      <c r="O21" s="46"/>
    </row>
    <row r="22" spans="2:19" ht="15" customHeight="1" x14ac:dyDescent="0.2">
      <c r="B22" s="62"/>
      <c r="C22" s="63" t="s">
        <v>18</v>
      </c>
      <c r="D22" s="64"/>
      <c r="E22" s="73">
        <f>E20+E21</f>
        <v>1695770713.9000001</v>
      </c>
      <c r="F22" s="74"/>
      <c r="G22" s="73"/>
      <c r="H22" s="74"/>
      <c r="I22" s="73"/>
      <c r="J22" s="74"/>
      <c r="K22" s="73"/>
      <c r="L22" s="74"/>
      <c r="M22" s="73">
        <f>M20+M21</f>
        <v>1695770713.9000001</v>
      </c>
      <c r="N22" s="74"/>
      <c r="O22" s="28">
        <f>E22/E26</f>
        <v>2.9129058099980915E-2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2" t="s">
        <v>22</v>
      </c>
      <c r="C24" s="65" t="s">
        <v>15</v>
      </c>
      <c r="D24" s="66"/>
      <c r="E24" s="75">
        <f>E10+E14+E20</f>
        <v>23761346174.540001</v>
      </c>
      <c r="F24" s="76"/>
      <c r="G24" s="75">
        <f>G10+G14+G20</f>
        <v>16510192149.99</v>
      </c>
      <c r="H24" s="76"/>
      <c r="I24" s="75">
        <f>I10+I14+I20</f>
        <v>6921559233.0100002</v>
      </c>
      <c r="J24" s="76"/>
      <c r="K24" s="75">
        <f>K10+K14+K20</f>
        <v>67205485.650000006</v>
      </c>
      <c r="L24" s="76"/>
      <c r="M24" s="75">
        <f>+M20</f>
        <v>262389305.88999999</v>
      </c>
      <c r="N24" s="76"/>
      <c r="O24" s="46"/>
    </row>
    <row r="25" spans="2:19" ht="15" customHeight="1" x14ac:dyDescent="0.2">
      <c r="B25" s="62"/>
      <c r="C25" s="65" t="s">
        <v>17</v>
      </c>
      <c r="D25" s="66"/>
      <c r="E25" s="75">
        <f>E11+E15+E21</f>
        <v>34454429566.62999</v>
      </c>
      <c r="F25" s="76"/>
      <c r="G25" s="75">
        <f>G11+G15+G21</f>
        <v>19916998508.549988</v>
      </c>
      <c r="H25" s="76"/>
      <c r="I25" s="75">
        <f>I11+I15+I21</f>
        <v>13025447556.780001</v>
      </c>
      <c r="J25" s="76"/>
      <c r="K25" s="75">
        <f>K11+K15+K21</f>
        <v>78602093.289999992</v>
      </c>
      <c r="L25" s="76"/>
      <c r="M25" s="75">
        <f>M21</f>
        <v>1433381408.01</v>
      </c>
      <c r="N25" s="76">
        <v>1563040059.3900001</v>
      </c>
      <c r="O25" s="46"/>
    </row>
    <row r="26" spans="2:19" ht="15" customHeight="1" x14ac:dyDescent="0.2">
      <c r="B26" s="62"/>
      <c r="C26" s="63" t="s">
        <v>18</v>
      </c>
      <c r="D26" s="64"/>
      <c r="E26" s="58">
        <f>E24+E25</f>
        <v>58215775741.169991</v>
      </c>
      <c r="F26" s="59"/>
      <c r="G26" s="58">
        <f>G24+G25</f>
        <v>36427190658.539986</v>
      </c>
      <c r="H26" s="59"/>
      <c r="I26" s="58">
        <f>I24+I25</f>
        <v>19947006789.790001</v>
      </c>
      <c r="J26" s="59"/>
      <c r="K26" s="58">
        <f>K24+K25</f>
        <v>145807578.94</v>
      </c>
      <c r="L26" s="59"/>
      <c r="M26" s="58">
        <f>M24+M25</f>
        <v>1695770713.9000001</v>
      </c>
      <c r="N26" s="59"/>
      <c r="O26" s="28">
        <f>O12+O16+O22</f>
        <v>1</v>
      </c>
    </row>
    <row r="27" spans="2:19" ht="15" customHeight="1" thickBot="1" x14ac:dyDescent="0.25">
      <c r="B27" s="55" t="s">
        <v>9</v>
      </c>
      <c r="C27" s="56"/>
      <c r="D27" s="57"/>
      <c r="E27" s="85">
        <f>G27+I27+K27+M27</f>
        <v>1</v>
      </c>
      <c r="F27" s="86"/>
      <c r="G27" s="60">
        <f>G26/E26</f>
        <v>0.62572713658402401</v>
      </c>
      <c r="H27" s="61"/>
      <c r="I27" s="60">
        <f>I26/E26</f>
        <v>0.34263919935509074</v>
      </c>
      <c r="J27" s="61"/>
      <c r="K27" s="60">
        <f>K26/E26</f>
        <v>2.5046059609042603E-3</v>
      </c>
      <c r="L27" s="61"/>
      <c r="M27" s="60">
        <f>M26/E26</f>
        <v>2.9129058099980915E-2</v>
      </c>
      <c r="N27" s="61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4" t="s">
        <v>0</v>
      </c>
      <c r="P37" s="54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3" ht="15" customHeight="1" thickBot="1" x14ac:dyDescent="0.25"/>
    <row r="50" spans="2:3" ht="15" customHeight="1" x14ac:dyDescent="0.2">
      <c r="B50" s="8" t="s">
        <v>1</v>
      </c>
      <c r="C50" s="23">
        <v>2021</v>
      </c>
    </row>
    <row r="51" spans="2:3" ht="15" customHeight="1" x14ac:dyDescent="0.2">
      <c r="B51" s="11" t="s">
        <v>2</v>
      </c>
      <c r="C51" s="24">
        <v>57615</v>
      </c>
    </row>
    <row r="52" spans="2:3" ht="15" customHeight="1" x14ac:dyDescent="0.2">
      <c r="B52" s="12" t="s">
        <v>3</v>
      </c>
      <c r="C52" s="25">
        <v>57740.130226759997</v>
      </c>
    </row>
    <row r="53" spans="2:3" ht="15" customHeight="1" x14ac:dyDescent="0.2">
      <c r="B53" s="11" t="s">
        <v>4</v>
      </c>
      <c r="C53" s="24">
        <v>58215.77574117</v>
      </c>
    </row>
    <row r="54" spans="2:3" ht="15" customHeight="1" thickBot="1" x14ac:dyDescent="0.25">
      <c r="B54" s="14" t="s">
        <v>5</v>
      </c>
      <c r="C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3.Q 2021</vt:lpstr>
      <vt:lpstr>'3.Q 2021'!Oblast_tisku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24)</cp:lastModifiedBy>
  <cp:lastPrinted>2021-07-19T07:10:43Z</cp:lastPrinted>
  <dcterms:created xsi:type="dcterms:W3CDTF">2004-09-09T09:31:43Z</dcterms:created>
  <dcterms:modified xsi:type="dcterms:W3CDTF">2021-10-11T09:01:04Z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