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205" yWindow="0" windowWidth="14595" windowHeight="12675"/>
  </bookViews>
  <sheets>
    <sheet name="1.Q 2020" sheetId="2" r:id="rId1"/>
  </sheets>
  <definedNames>
    <definedName name="_xlnm.Print_Area" localSheetId="0">'1.Q 2020'!$A$1:$P$49</definedName>
  </definedNames>
  <calcPr calcId="145621"/>
</workbook>
</file>

<file path=xl/calcChain.xml><?xml version="1.0" encoding="utf-8"?>
<calcChain xmlns="http://schemas.openxmlformats.org/spreadsheetml/2006/main">
  <c r="N45" i="2" l="1"/>
  <c r="M25" i="2" l="1"/>
  <c r="K25" i="2"/>
  <c r="I25" i="2"/>
  <c r="G25" i="2"/>
  <c r="M24" i="2"/>
  <c r="M26" i="2" s="1"/>
  <c r="K24" i="2"/>
  <c r="I24" i="2"/>
  <c r="G24" i="2"/>
  <c r="M22" i="2"/>
  <c r="E21" i="2"/>
  <c r="E20" i="2"/>
  <c r="K16" i="2"/>
  <c r="I16" i="2"/>
  <c r="G16" i="2"/>
  <c r="E15" i="2"/>
  <c r="E14" i="2"/>
  <c r="K12" i="2"/>
  <c r="I12" i="2"/>
  <c r="G12" i="2"/>
  <c r="E11" i="2"/>
  <c r="E10" i="2"/>
  <c r="E25" i="2" l="1"/>
  <c r="E24" i="2"/>
  <c r="K18" i="2"/>
  <c r="K26" i="2"/>
  <c r="I26" i="2"/>
  <c r="G26" i="2"/>
  <c r="E22" i="2"/>
  <c r="G18" i="2"/>
  <c r="I18" i="2"/>
  <c r="E16" i="2"/>
  <c r="E12" i="2"/>
  <c r="E26" i="2" l="1"/>
  <c r="G27" i="2" s="1"/>
  <c r="E18" i="2"/>
  <c r="M27" i="2" l="1"/>
  <c r="I27" i="2"/>
  <c r="O16" i="2"/>
  <c r="O12" i="2"/>
  <c r="K27" i="2"/>
  <c r="O22" i="2"/>
  <c r="O26" i="2" l="1"/>
  <c r="E27" i="2"/>
</calcChain>
</file>

<file path=xl/sharedStrings.xml><?xml version="1.0" encoding="utf-8"?>
<sst xmlns="http://schemas.openxmlformats.org/spreadsheetml/2006/main" count="46" uniqueCount="26">
  <si>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</si>
  <si>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</si>
  <si>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</si>
  <si>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</si>
  <si>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</si>
  <si>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</si>
  <si>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</si>
  <si>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</si>
  <si>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</si>
  <si>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</si>
  <si>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</si>
  <si>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</si>
  <si>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</si>
  <si>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</si>
  <si>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</si>
  <si>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</si>
  <si>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</si>
  <si>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</si>
  <si>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</si>
  <si>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</si>
  <si>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</si>
  <si>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</si>
  <si>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</si>
  <si>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</si>
  <si>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1993 - 2020</t>
  </si>
  <si>
    <t>STRUKTURA POHLEDÁVEK K 31.3.2020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</si>
</sst>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_ ;\-#,##0.00\ "/>
    <numFmt numFmtId="165" formatCode="_(* #,##0.00_);_(* \(#,##0.00\);_(* &quot;-&quot;??_);_(@_)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4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4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5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4" fontId="2" fillId="4" borderId="29" xfId="1" applyNumberFormat="1" applyFont="1" applyFill="1" applyBorder="1" applyAlignment="1">
      <alignment horizontal="right" vertical="center"/>
    </xf>
    <xf numFmtId="164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4" fontId="1" fillId="4" borderId="29" xfId="0" applyNumberFormat="1" applyFont="1" applyFill="1" applyBorder="1" applyAlignment="1">
      <alignment horizontal="right" vertical="center"/>
    </xf>
    <xf numFmtId="164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4" fontId="2" fillId="4" borderId="29" xfId="0" applyNumberFormat="1" applyFont="1" applyFill="1" applyBorder="1" applyAlignment="1">
      <alignment horizontal="right" vertical="center"/>
    </xf>
    <xf numFmtId="164" fontId="2" fillId="4" borderId="30" xfId="0" applyNumberFormat="1" applyFont="1" applyFill="1" applyBorder="1" applyAlignment="1">
      <alignment horizontal="right" vertical="center"/>
    </xf>
    <xf numFmtId="164" fontId="1" fillId="0" borderId="29" xfId="1" applyNumberFormat="1" applyFont="1" applyFill="1" applyBorder="1" applyAlignment="1">
      <alignment horizontal="right" vertical="center"/>
    </xf>
    <xf numFmtId="164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right" vertical="center"/>
    </xf>
    <xf numFmtId="164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48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16384" width="9" style="1"/>
  </cols>
  <sheetData>
    <row r="6" spans="2:15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5" s="27" customFormat="1" ht="15" customHeight="1" x14ac:dyDescent="0.2">
      <c r="B8" s="87"/>
      <c r="C8" s="74"/>
      <c r="D8" s="75"/>
      <c r="E8" s="83" t="s">
        <v>7</v>
      </c>
      <c r="F8" s="84"/>
      <c r="G8" s="73" t="s">
        <v>8</v>
      </c>
      <c r="H8" s="74"/>
      <c r="I8" s="74"/>
      <c r="J8" s="74"/>
      <c r="K8" s="74"/>
      <c r="L8" s="74"/>
      <c r="M8" s="74"/>
      <c r="N8" s="75"/>
      <c r="O8" s="91" t="s">
        <v>9</v>
      </c>
    </row>
    <row r="9" spans="2:15" s="27" customFormat="1" ht="15" customHeight="1" x14ac:dyDescent="0.2">
      <c r="B9" s="88"/>
      <c r="C9" s="89"/>
      <c r="D9" s="90"/>
      <c r="E9" s="85"/>
      <c r="F9" s="86"/>
      <c r="G9" s="77" t="s">
        <v>10</v>
      </c>
      <c r="H9" s="78"/>
      <c r="I9" s="77" t="s">
        <v>11</v>
      </c>
      <c r="J9" s="78"/>
      <c r="K9" s="77" t="s">
        <v>12</v>
      </c>
      <c r="L9" s="78"/>
      <c r="M9" s="76" t="s">
        <v>13</v>
      </c>
      <c r="N9" s="76"/>
      <c r="O9" s="92"/>
    </row>
    <row r="10" spans="2:15" s="2" customFormat="1" ht="15" customHeight="1" x14ac:dyDescent="0.2">
      <c r="B10" s="93" t="s">
        <v>14</v>
      </c>
      <c r="C10" s="61" t="s">
        <v>15</v>
      </c>
      <c r="D10" s="62"/>
      <c r="E10" s="71">
        <f>SUM(G10:K10)</f>
        <v>10267977246.960001</v>
      </c>
      <c r="F10" s="72"/>
      <c r="G10" s="67">
        <v>6946392759.9799995</v>
      </c>
      <c r="H10" s="68"/>
      <c r="I10" s="67">
        <v>3264136226.1900001</v>
      </c>
      <c r="J10" s="68"/>
      <c r="K10" s="67">
        <v>57448260.789999999</v>
      </c>
      <c r="L10" s="68"/>
      <c r="M10" s="71" t="s">
        <v>16</v>
      </c>
      <c r="N10" s="72"/>
      <c r="O10" s="45"/>
    </row>
    <row r="11" spans="2:15" s="2" customFormat="1" ht="15" customHeight="1" x14ac:dyDescent="0.2">
      <c r="B11" s="58"/>
      <c r="C11" s="61" t="s">
        <v>17</v>
      </c>
      <c r="D11" s="62"/>
      <c r="E11" s="71">
        <f>SUM(G11:K11)</f>
        <v>24330602703.399998</v>
      </c>
      <c r="F11" s="72"/>
      <c r="G11" s="67">
        <v>13205527593.65</v>
      </c>
      <c r="H11" s="68"/>
      <c r="I11" s="67">
        <v>11059438709.48</v>
      </c>
      <c r="J11" s="68"/>
      <c r="K11" s="67">
        <v>65636400.270000003</v>
      </c>
      <c r="L11" s="68"/>
      <c r="M11" s="71" t="s">
        <v>16</v>
      </c>
      <c r="N11" s="72"/>
      <c r="O11" s="46"/>
    </row>
    <row r="12" spans="2:15" s="2" customFormat="1" ht="15" customHeight="1" x14ac:dyDescent="0.2">
      <c r="B12" s="58"/>
      <c r="C12" s="59" t="s">
        <v>18</v>
      </c>
      <c r="D12" s="60"/>
      <c r="E12" s="69">
        <f>E10+E11</f>
        <v>34598579950.360001</v>
      </c>
      <c r="F12" s="70"/>
      <c r="G12" s="69">
        <f>G10+G11</f>
        <v>20151920353.629997</v>
      </c>
      <c r="H12" s="70"/>
      <c r="I12" s="69">
        <f>I10+I11</f>
        <v>14323574935.67</v>
      </c>
      <c r="J12" s="70"/>
      <c r="K12" s="69">
        <f>K10+K11</f>
        <v>123084661.06</v>
      </c>
      <c r="L12" s="70"/>
      <c r="M12" s="69"/>
      <c r="N12" s="70"/>
      <c r="O12" s="28">
        <f>E12/E26</f>
        <v>0.59395743205000684</v>
      </c>
    </row>
    <row r="13" spans="2:15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</row>
    <row r="14" spans="2:15" ht="15" customHeight="1" x14ac:dyDescent="0.2">
      <c r="B14" s="94" t="s">
        <v>19</v>
      </c>
      <c r="C14" s="61" t="s">
        <v>15</v>
      </c>
      <c r="D14" s="62"/>
      <c r="E14" s="79">
        <f>SUM(G14:K14)</f>
        <v>11943450903.369991</v>
      </c>
      <c r="F14" s="80"/>
      <c r="G14" s="67">
        <v>8773334822.5899906</v>
      </c>
      <c r="H14" s="68"/>
      <c r="I14" s="67">
        <v>3151533969.4299998</v>
      </c>
      <c r="J14" s="68"/>
      <c r="K14" s="67">
        <v>18582111.350000001</v>
      </c>
      <c r="L14" s="68"/>
      <c r="M14" s="79" t="s">
        <v>16</v>
      </c>
      <c r="N14" s="80"/>
      <c r="O14" s="46"/>
    </row>
    <row r="15" spans="2:15" ht="15" customHeight="1" x14ac:dyDescent="0.2">
      <c r="B15" s="95"/>
      <c r="C15" s="61" t="s">
        <v>17</v>
      </c>
      <c r="D15" s="62"/>
      <c r="E15" s="79">
        <f>SUM(G15:K15)</f>
        <v>10743402377.240009</v>
      </c>
      <c r="F15" s="80"/>
      <c r="G15" s="67">
        <v>7792536440.9600096</v>
      </c>
      <c r="H15" s="68"/>
      <c r="I15" s="67">
        <v>2933965817.5599999</v>
      </c>
      <c r="J15" s="68"/>
      <c r="K15" s="67">
        <v>16900118.719999999</v>
      </c>
      <c r="L15" s="68"/>
      <c r="M15" s="79" t="s">
        <v>16</v>
      </c>
      <c r="N15" s="80"/>
      <c r="O15" s="45"/>
    </row>
    <row r="16" spans="2:15" ht="15" customHeight="1" x14ac:dyDescent="0.2">
      <c r="B16" s="96"/>
      <c r="C16" s="59" t="s">
        <v>18</v>
      </c>
      <c r="D16" s="60"/>
      <c r="E16" s="69">
        <f>E14+E15</f>
        <v>22686853280.610001</v>
      </c>
      <c r="F16" s="70"/>
      <c r="G16" s="69">
        <f>G14+G15</f>
        <v>16565871263.549999</v>
      </c>
      <c r="H16" s="70"/>
      <c r="I16" s="69">
        <f>I14+I15</f>
        <v>6085499786.9899998</v>
      </c>
      <c r="J16" s="70"/>
      <c r="K16" s="69">
        <f>K14+K15</f>
        <v>35482230.07</v>
      </c>
      <c r="L16" s="70"/>
      <c r="M16" s="69" t="s">
        <v>16</v>
      </c>
      <c r="N16" s="70"/>
      <c r="O16" s="28">
        <f>E16/E26</f>
        <v>0.38946757743177784</v>
      </c>
    </row>
    <row r="17" spans="2:15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</row>
    <row r="18" spans="2:15" ht="15" customHeight="1" x14ac:dyDescent="0.2">
      <c r="B18" s="35" t="s">
        <v>20</v>
      </c>
      <c r="C18" s="63"/>
      <c r="D18" s="64"/>
      <c r="E18" s="65">
        <f>E12+E16</f>
        <v>57285433230.970001</v>
      </c>
      <c r="F18" s="66"/>
      <c r="G18" s="65">
        <f>G12+G16</f>
        <v>36717791617.179993</v>
      </c>
      <c r="H18" s="66"/>
      <c r="I18" s="65">
        <f>I12+I16</f>
        <v>20409074722.66</v>
      </c>
      <c r="J18" s="66"/>
      <c r="K18" s="65">
        <f>K12+K16</f>
        <v>158566891.13</v>
      </c>
      <c r="L18" s="66"/>
      <c r="M18" s="65" t="s">
        <v>16</v>
      </c>
      <c r="N18" s="66"/>
      <c r="O18" s="47"/>
    </row>
    <row r="19" spans="2:15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5" ht="15" customHeight="1" x14ac:dyDescent="0.2">
      <c r="B20" s="58" t="s">
        <v>21</v>
      </c>
      <c r="C20" s="61" t="s">
        <v>15</v>
      </c>
      <c r="D20" s="62"/>
      <c r="E20" s="79">
        <f>M20</f>
        <v>294486371.17000002</v>
      </c>
      <c r="F20" s="80"/>
      <c r="G20" s="71"/>
      <c r="H20" s="72"/>
      <c r="I20" s="71"/>
      <c r="J20" s="72"/>
      <c r="K20" s="71"/>
      <c r="L20" s="72"/>
      <c r="M20" s="67">
        <v>294486371.17000002</v>
      </c>
      <c r="N20" s="68"/>
      <c r="O20" s="46"/>
    </row>
    <row r="21" spans="2:15" ht="15" customHeight="1" x14ac:dyDescent="0.2">
      <c r="B21" s="58"/>
      <c r="C21" s="61" t="s">
        <v>17</v>
      </c>
      <c r="D21" s="62"/>
      <c r="E21" s="79">
        <f>M21</f>
        <v>671022440.87</v>
      </c>
      <c r="F21" s="80"/>
      <c r="G21" s="71"/>
      <c r="H21" s="72"/>
      <c r="I21" s="71"/>
      <c r="J21" s="72"/>
      <c r="K21" s="71"/>
      <c r="L21" s="72"/>
      <c r="M21" s="67">
        <v>671022440.87</v>
      </c>
      <c r="N21" s="68"/>
      <c r="O21" s="46"/>
    </row>
    <row r="22" spans="2:15" ht="15" customHeight="1" x14ac:dyDescent="0.2">
      <c r="B22" s="58"/>
      <c r="C22" s="59" t="s">
        <v>18</v>
      </c>
      <c r="D22" s="60"/>
      <c r="E22" s="69">
        <f>E20+E21</f>
        <v>965508812.03999996</v>
      </c>
      <c r="F22" s="70"/>
      <c r="G22" s="69"/>
      <c r="H22" s="70"/>
      <c r="I22" s="69"/>
      <c r="J22" s="70"/>
      <c r="K22" s="69"/>
      <c r="L22" s="70"/>
      <c r="M22" s="69">
        <f>M20+M21</f>
        <v>965508812.03999996</v>
      </c>
      <c r="N22" s="70"/>
      <c r="O22" s="28">
        <f>E22/E26</f>
        <v>1.6574990518215302E-2</v>
      </c>
    </row>
    <row r="23" spans="2:15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5" ht="15" customHeight="1" x14ac:dyDescent="0.2">
      <c r="B24" s="58" t="s">
        <v>22</v>
      </c>
      <c r="C24" s="61" t="s">
        <v>15</v>
      </c>
      <c r="D24" s="62"/>
      <c r="E24" s="71">
        <f>E10+E14+E20</f>
        <v>22505914521.499992</v>
      </c>
      <c r="F24" s="72"/>
      <c r="G24" s="71">
        <f t="shared" ref="G24:K25" si="0">G10+G14+G20</f>
        <v>15719727582.56999</v>
      </c>
      <c r="H24" s="72"/>
      <c r="I24" s="71">
        <f t="shared" si="0"/>
        <v>6415670195.6199999</v>
      </c>
      <c r="J24" s="72"/>
      <c r="K24" s="71">
        <f t="shared" si="0"/>
        <v>76030372.140000001</v>
      </c>
      <c r="L24" s="72"/>
      <c r="M24" s="71">
        <f>+M20</f>
        <v>294486371.17000002</v>
      </c>
      <c r="N24" s="72"/>
      <c r="O24" s="46"/>
    </row>
    <row r="25" spans="2:15" ht="15" customHeight="1" x14ac:dyDescent="0.2">
      <c r="B25" s="58"/>
      <c r="C25" s="61" t="s">
        <v>17</v>
      </c>
      <c r="D25" s="62"/>
      <c r="E25" s="71">
        <f>E11+E15+E21</f>
        <v>35745027521.51001</v>
      </c>
      <c r="F25" s="72"/>
      <c r="G25" s="71">
        <f t="shared" si="0"/>
        <v>20998064034.610008</v>
      </c>
      <c r="H25" s="72"/>
      <c r="I25" s="71">
        <f t="shared" si="0"/>
        <v>13993404527.039999</v>
      </c>
      <c r="J25" s="72"/>
      <c r="K25" s="71">
        <f t="shared" si="0"/>
        <v>82536518.99000001</v>
      </c>
      <c r="L25" s="72"/>
      <c r="M25" s="71">
        <f>+M21</f>
        <v>671022440.87</v>
      </c>
      <c r="N25" s="72"/>
      <c r="O25" s="46"/>
    </row>
    <row r="26" spans="2:15" ht="15" customHeight="1" x14ac:dyDescent="0.2">
      <c r="B26" s="58"/>
      <c r="C26" s="59" t="s">
        <v>18</v>
      </c>
      <c r="D26" s="60"/>
      <c r="E26" s="54">
        <f>E24+E25</f>
        <v>58250942043.010002</v>
      </c>
      <c r="F26" s="55"/>
      <c r="G26" s="54">
        <f>G24+G25</f>
        <v>36717791617.18</v>
      </c>
      <c r="H26" s="55"/>
      <c r="I26" s="54">
        <f>I24+I25</f>
        <v>20409074722.66</v>
      </c>
      <c r="J26" s="55"/>
      <c r="K26" s="54">
        <f>K24+K25</f>
        <v>158566891.13</v>
      </c>
      <c r="L26" s="55"/>
      <c r="M26" s="54">
        <f>M24+M25</f>
        <v>965508812.03999996</v>
      </c>
      <c r="N26" s="55"/>
      <c r="O26" s="28">
        <f>O12+O16+O22</f>
        <v>1</v>
      </c>
    </row>
    <row r="27" spans="2:15" ht="15" customHeight="1" thickBot="1" x14ac:dyDescent="0.25">
      <c r="B27" s="51" t="s">
        <v>9</v>
      </c>
      <c r="C27" s="52"/>
      <c r="D27" s="53"/>
      <c r="E27" s="81">
        <f>G27+I27+K27+M27</f>
        <v>1</v>
      </c>
      <c r="F27" s="82"/>
      <c r="G27" s="56">
        <f>G26/E26</f>
        <v>0.63033815985446473</v>
      </c>
      <c r="H27" s="57"/>
      <c r="I27" s="56">
        <f>I26/E26</f>
        <v>0.35036471526230106</v>
      </c>
      <c r="J27" s="57"/>
      <c r="K27" s="56">
        <f>K26/E26</f>
        <v>2.7221343650188695E-3</v>
      </c>
      <c r="L27" s="57"/>
      <c r="M27" s="56">
        <f>M26/E26</f>
        <v>1.6574990518215302E-2</v>
      </c>
      <c r="N27" s="57"/>
      <c r="O27" s="40"/>
    </row>
    <row r="28" spans="2:15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5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0" t="s">
        <v>0</v>
      </c>
      <c r="P37" s="50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/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/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drawing r:id="rId2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2020</vt:lpstr>
      <vt:lpstr>'1.Q 2020'!Oblast_tisku</vt:lpstr>
    </vt:vector>
  </TitlesOfParts>
  <Company>ČSSZ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Michal Jansa (odbor 24)</cp:lastModifiedBy>
  <cp:lastPrinted>2019-06-06T07:49:13Z</cp:lastPrinted>
  <dcterms:created xsi:type="dcterms:W3CDTF">2004-09-09T09:31:43Z</dcterms:created>
  <dcterms:modified xsi:type="dcterms:W3CDTF">2020-04-27T09:52:18Z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